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1" i="2" l="1"/>
  <c r="E28" i="1" l="1"/>
  <c r="E22" i="2"/>
  <c r="E29" i="1" l="1"/>
  <c r="E30" i="1"/>
  <c r="E30" i="2"/>
  <c r="E29" i="2"/>
  <c r="E28" i="2"/>
  <c r="D26" i="1" l="1"/>
  <c r="C26" i="1"/>
  <c r="C24" i="2"/>
  <c r="D24" i="2"/>
  <c r="D23" i="2" l="1"/>
  <c r="C23" i="2"/>
  <c r="E20" i="2"/>
  <c r="E16" i="2"/>
  <c r="D45" i="1" l="1"/>
  <c r="C45" i="1"/>
  <c r="E46" i="1"/>
  <c r="C8" i="2" l="1"/>
  <c r="D8" i="2"/>
  <c r="C48" i="1" l="1"/>
  <c r="C41" i="1"/>
  <c r="C39" i="1"/>
  <c r="C37" i="1"/>
  <c r="C31" i="1"/>
  <c r="C21" i="1"/>
  <c r="C18" i="1"/>
  <c r="C16" i="1"/>
  <c r="D8" i="1"/>
  <c r="C8" i="1"/>
  <c r="D41" i="1"/>
  <c r="C50" i="1" l="1"/>
  <c r="E12" i="1"/>
  <c r="D18" i="1" l="1"/>
  <c r="E43" i="1" l="1"/>
  <c r="D39" i="1"/>
  <c r="D48" i="1" l="1"/>
  <c r="D37" i="1"/>
  <c r="D31" i="1"/>
  <c r="D21" i="1"/>
  <c r="D16" i="1"/>
  <c r="E8" i="1"/>
  <c r="D31" i="2"/>
  <c r="D50" i="1" l="1"/>
  <c r="E27" i="2" l="1"/>
  <c r="E26" i="2"/>
  <c r="E25" i="2"/>
  <c r="E24" i="2"/>
  <c r="E23" i="2"/>
  <c r="E21" i="2"/>
  <c r="E19" i="2"/>
  <c r="E17" i="2"/>
  <c r="E15" i="2"/>
  <c r="E14" i="2"/>
  <c r="E13" i="2"/>
  <c r="E11" i="2"/>
  <c r="E10" i="2"/>
  <c r="E9" i="2"/>
  <c r="E49" i="1"/>
  <c r="E47" i="1"/>
  <c r="E44" i="1"/>
  <c r="E42" i="1"/>
  <c r="E40" i="1"/>
  <c r="E38" i="1"/>
  <c r="E36" i="1"/>
  <c r="E35" i="1"/>
  <c r="E34" i="1"/>
  <c r="E33" i="1"/>
  <c r="E32" i="1"/>
  <c r="E27" i="1"/>
  <c r="E25" i="1"/>
  <c r="E24" i="1"/>
  <c r="E23" i="1"/>
  <c r="E22" i="1"/>
  <c r="E20" i="1"/>
  <c r="E19" i="1"/>
  <c r="E17" i="1"/>
  <c r="E15" i="1"/>
  <c r="E14" i="1"/>
  <c r="E13" i="1"/>
  <c r="E11" i="1"/>
  <c r="E10" i="1"/>
  <c r="E9" i="1"/>
  <c r="E41" i="1" l="1"/>
  <c r="E26" i="1"/>
  <c r="E39" i="1"/>
  <c r="E45" i="1"/>
  <c r="E37" i="1"/>
  <c r="E16" i="1"/>
  <c r="E21" i="1"/>
  <c r="E48" i="1"/>
  <c r="E18" i="1"/>
  <c r="E31" i="1"/>
  <c r="E8" i="2"/>
  <c r="E31" i="2"/>
  <c r="E50" i="1" l="1"/>
</calcChain>
</file>

<file path=xl/sharedStrings.xml><?xml version="1.0" encoding="utf-8"?>
<sst xmlns="http://schemas.openxmlformats.org/spreadsheetml/2006/main" count="150" uniqueCount="142">
  <si>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</si>
  <si>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</si>
  <si>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</si>
  <si>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</si>
  <si>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</si>
  <si>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</si>
  <si>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</si>
  <si>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</si>
  <si>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</si>
  <si>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</si>
  <si>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</si>
  <si>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</si>
  <si>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</si>
  <si>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</si>
  <si>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</si>
  <si>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</si>
  <si>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</si>
  <si>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</si>
  <si>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</si>
  <si>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</si>
  <si>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</si>
  <si>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</si>
  <si>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</si>
  <si>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</si>
  <si>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</si>
  <si>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</si>
  <si>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</si>
  <si>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</si>
  <si>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</si>
  <si>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</si>
  <si>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</si>
  <si>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</si>
  <si>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</si>
  <si>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</si>
  <si>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</si>
  <si>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</si>
  <si>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</si>
  <si>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</si>
  <si>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</si>
  <si>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</si>
  <si>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</si>
  <si>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</si>
  <si>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</si>
  <si>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</si>
  <si>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</si>
  <si>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</si>
  <si>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</si>
  <si>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</si>
  <si>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</si>
  <si>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</si>
  <si>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</si>
  <si>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</si>
  <si>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</si>
  <si>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</si>
  <si>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</si>
  <si>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</si>
  <si>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</si>
  <si>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</si>
  <si>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</si>
  <si>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</si>
  <si>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</si>
  <si>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</si>
  <si>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</si>
  <si>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</si>
  <si>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</si>
  <si>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</si>
  <si>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</si>
  <si>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</si>
  <si>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</si>
  <si>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</si>
  <si>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</si>
  <si>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</si>
  <si>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</si>
  <si>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</si>
  <si>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</si>
  <si>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</si>
  <si>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</si>
  <si>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</si>
  <si>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</si>
  <si>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</si>
  <si>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</si>
  <si>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</si>
  <si>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</si>
  <si>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</si>
  <si>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</si>
  <si>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</si>
  <si>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</si>
  <si>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</si>
  <si>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</si>
  <si>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</si>
  <si>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</si>
  <si>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</si>
  <si>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</si>
  <si>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</si>
  <si>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</si>
  <si>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</si>
  <si>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</si>
  <si>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</si>
  <si>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</si>
  <si>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</si>
  <si>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</si>
  <si>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</si>
  <si>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</si>
  <si>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</si>
  <si>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</si>
  <si>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</si>
  <si>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</si>
  <si>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</si>
  <si>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</si>
  <si>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</si>
  <si>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</si>
  <si>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</si>
  <si>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</si>
  <si>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</si>
  <si>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</si>
  <si>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</si>
  <si>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</si>
  <si>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</si>
  <si>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</si>
  <si>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</si>
  <si>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</si>
  <si>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</si>
  <si>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</si>
  <si>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</si>
  <si>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</si>
  <si>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</si>
  <si>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</si>
  <si>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</si>
  <si>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</si>
  <si>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</si>
  <si>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</si>
  <si>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</si>
  <si>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</si>
  <si>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</si>
  <si>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</si>
  <si>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</si>
  <si>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</si>
  <si>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</si>
  <si>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</si>
  <si>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05 05</t>
  </si>
  <si>
    <t>Другие вопросы в области жилищно-комунального хозяйства</t>
  </si>
  <si>
    <t>на 01.05.2024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</si>
</sst>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vertical="distributed" textRotation="90" wrapText="1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2" xfId="0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7" zoomScaleNormal="100" workbookViewId="0">
      <selection activeCell="K43" sqref="K43"/>
    </sheetView>
  </sheetViews>
  <sheetFormatPr defaultColWidth="9.140625" defaultRowHeight="12.75" x14ac:dyDescent="0.2"/>
  <cols>
    <col min="1" max="1" width="61.140625" style="1" customWidth="1"/>
    <col min="2" max="2" width="13" style="15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58"/>
      <c r="B1" s="58"/>
      <c r="C1" s="58"/>
      <c r="D1" s="58"/>
      <c r="E1" s="58"/>
    </row>
    <row r="2" spans="1:1024" ht="54" customHeight="1" x14ac:dyDescent="0.2">
      <c r="A2" s="57" t="s">
        <v>0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2.5" customHeight="1" x14ac:dyDescent="0.2">
      <c r="A5" s="3"/>
      <c r="B5" s="31"/>
      <c r="E5" s="43" t="s">
        <v>1</v>
      </c>
    </row>
    <row r="6" spans="1:1024" ht="116.25" customHeight="1" x14ac:dyDescent="0.2">
      <c r="A6" s="22" t="s">
        <v>2</v>
      </c>
      <c r="B6" s="32" t="s">
        <v>3</v>
      </c>
      <c r="C6" s="32" t="s">
        <v>4</v>
      </c>
      <c r="D6" s="41" t="s">
        <v>5</v>
      </c>
      <c r="E6" s="38" t="s">
        <v>6</v>
      </c>
    </row>
    <row r="7" spans="1:1024" s="3" customFormat="1" x14ac:dyDescent="0.2">
      <c r="A7" s="4">
        <v>2</v>
      </c>
      <c r="B7" s="33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ht="17.25" customHeight="1" x14ac:dyDescent="0.2">
      <c r="A8" s="27" t="s">
        <v>7</v>
      </c>
      <c r="B8" s="28" t="s">
        <v>8</v>
      </c>
      <c r="C8" s="46">
        <f>C9+C10+C11+C12+C13+C14+C15</f>
        <v>117111.25</v>
      </c>
      <c r="D8" s="46">
        <f>D9+D10+D11+D12+D13+D14+D15</f>
        <v>38975.83</v>
      </c>
      <c r="E8" s="48">
        <f>D8/C8*100</f>
        <v>33.281029790050063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ht="25.5" x14ac:dyDescent="0.2">
      <c r="A9" s="13" t="s">
        <v>9</v>
      </c>
      <c r="B9" s="14" t="s">
        <v>10</v>
      </c>
      <c r="C9" s="44">
        <v>3572.5</v>
      </c>
      <c r="D9" s="44">
        <v>1211.8</v>
      </c>
      <c r="E9" s="50">
        <f>D9/C9*100</f>
        <v>33.920223932820157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51.75" customHeight="1" x14ac:dyDescent="0.2">
      <c r="A10" s="17" t="s">
        <v>11</v>
      </c>
      <c r="B10" s="18" t="s">
        <v>12</v>
      </c>
      <c r="C10" s="44">
        <v>2229</v>
      </c>
      <c r="D10" s="44">
        <v>564.12</v>
      </c>
      <c r="E10" s="50">
        <f>D10/C10*100</f>
        <v>25.308209959623152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38.25" x14ac:dyDescent="0.2">
      <c r="A11" s="19" t="s">
        <v>13</v>
      </c>
      <c r="B11" s="20" t="s">
        <v>14</v>
      </c>
      <c r="C11" s="44">
        <v>33817.300000000003</v>
      </c>
      <c r="D11" s="44">
        <v>7957.76</v>
      </c>
      <c r="E11" s="50">
        <f>D11/C11*100</f>
        <v>23.531624346118701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15</v>
      </c>
      <c r="B12" s="20" t="s">
        <v>16</v>
      </c>
      <c r="C12" s="44">
        <v>4.5999999999999996</v>
      </c>
      <c r="D12" s="44">
        <v>0</v>
      </c>
      <c r="E12" s="50">
        <f>D12/C12*100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18</v>
      </c>
      <c r="B13" s="18" t="s">
        <v>19</v>
      </c>
      <c r="C13" s="44">
        <v>14832.51</v>
      </c>
      <c r="D13" s="44">
        <v>4124.05</v>
      </c>
      <c r="E13" s="50">
        <f t="shared" ref="E13:E50" si="0">D13/C13*100</f>
        <v>27.804127554945186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9" t="s">
        <v>20</v>
      </c>
      <c r="B14" s="21" t="s">
        <v>21</v>
      </c>
      <c r="C14" s="44">
        <v>5964.19</v>
      </c>
      <c r="D14" s="44">
        <v>0</v>
      </c>
      <c r="E14" s="50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22</v>
      </c>
      <c r="B15" s="21" t="s">
        <v>23</v>
      </c>
      <c r="C15" s="44">
        <v>56691.15</v>
      </c>
      <c r="D15" s="44">
        <v>25118.1</v>
      </c>
      <c r="E15" s="50">
        <f t="shared" si="0"/>
        <v>44.306915629688227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ht="20.25" customHeight="1" x14ac:dyDescent="0.2">
      <c r="A16" s="25" t="s">
        <v>24</v>
      </c>
      <c r="B16" s="26" t="s">
        <v>25</v>
      </c>
      <c r="C16" s="46">
        <f>C17</f>
        <v>403.1</v>
      </c>
      <c r="D16" s="46">
        <f>D17</f>
        <v>100.85</v>
      </c>
      <c r="E16" s="48">
        <f t="shared" si="0"/>
        <v>25.018605805011163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1" s="16" customFormat="1" x14ac:dyDescent="0.2">
      <c r="A17" s="19" t="s">
        <v>26</v>
      </c>
      <c r="B17" s="21" t="s">
        <v>27</v>
      </c>
      <c r="C17" s="45">
        <v>403.1</v>
      </c>
      <c r="D17" s="44">
        <v>100.85</v>
      </c>
      <c r="E17" s="50">
        <f t="shared" si="0"/>
        <v>25.018605805011163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</row>
    <row r="18" spans="1:1021" ht="29.25" customHeight="1" x14ac:dyDescent="0.2">
      <c r="A18" s="7" t="s">
        <v>28</v>
      </c>
      <c r="B18" s="26" t="s">
        <v>29</v>
      </c>
      <c r="C18" s="47">
        <f>C19+C20</f>
        <v>8399.23</v>
      </c>
      <c r="D18" s="47">
        <f>D19+D20</f>
        <v>2244.14</v>
      </c>
      <c r="E18" s="48">
        <f t="shared" si="0"/>
        <v>26.718401567762761</v>
      </c>
    </row>
    <row r="19" spans="1:1021" x14ac:dyDescent="0.2">
      <c r="A19" s="6" t="s">
        <v>30</v>
      </c>
      <c r="B19" s="21" t="s">
        <v>31</v>
      </c>
      <c r="C19" s="45">
        <v>8308.93</v>
      </c>
      <c r="D19" s="44">
        <v>2244.14</v>
      </c>
      <c r="E19" s="50">
        <f t="shared" si="0"/>
        <v>27.008772489357835</v>
      </c>
    </row>
    <row r="20" spans="1:1021" ht="25.5" x14ac:dyDescent="0.2">
      <c r="A20" s="6" t="s">
        <v>32</v>
      </c>
      <c r="B20" s="21" t="s">
        <v>33</v>
      </c>
      <c r="C20" s="45">
        <v>90.3</v>
      </c>
      <c r="D20" s="44">
        <v>0</v>
      </c>
      <c r="E20" s="50">
        <f t="shared" si="0"/>
        <v>0</v>
      </c>
    </row>
    <row r="21" spans="1:1021" s="16" customFormat="1" ht="18.75" customHeight="1" x14ac:dyDescent="0.2">
      <c r="A21" s="25" t="s">
        <v>34</v>
      </c>
      <c r="B21" s="26" t="s">
        <v>35</v>
      </c>
      <c r="C21" s="47">
        <f>C22+C23+C24+C25</f>
        <v>66984.45</v>
      </c>
      <c r="D21" s="47">
        <f>+D22+D23+D24+D25</f>
        <v>3206.31</v>
      </c>
      <c r="E21" s="48">
        <f t="shared" si="0"/>
        <v>4.786648244480622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1" s="16" customFormat="1" x14ac:dyDescent="0.2">
      <c r="A22" s="19" t="s">
        <v>36</v>
      </c>
      <c r="B22" s="21" t="s">
        <v>37</v>
      </c>
      <c r="C22" s="45">
        <v>210.6</v>
      </c>
      <c r="D22" s="45">
        <v>0</v>
      </c>
      <c r="E22" s="50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1" s="16" customFormat="1" x14ac:dyDescent="0.2">
      <c r="A23" s="19" t="s">
        <v>38</v>
      </c>
      <c r="B23" s="21" t="s">
        <v>39</v>
      </c>
      <c r="C23" s="45">
        <v>163</v>
      </c>
      <c r="D23" s="45">
        <v>0</v>
      </c>
      <c r="E23" s="50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1" s="16" customFormat="1" x14ac:dyDescent="0.2">
      <c r="A24" s="19" t="s">
        <v>40</v>
      </c>
      <c r="B24" s="21" t="s">
        <v>41</v>
      </c>
      <c r="C24" s="45">
        <v>60972.425000000003</v>
      </c>
      <c r="D24" s="44">
        <v>3146.31</v>
      </c>
      <c r="E24" s="50">
        <f t="shared" si="0"/>
        <v>5.1602179181818659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</row>
    <row r="25" spans="1:1021" s="16" customFormat="1" x14ac:dyDescent="0.2">
      <c r="A25" s="19" t="s">
        <v>42</v>
      </c>
      <c r="B25" s="21" t="s">
        <v>43</v>
      </c>
      <c r="C25" s="45">
        <v>5638.4250000000002</v>
      </c>
      <c r="D25" s="44">
        <v>60</v>
      </c>
      <c r="E25" s="50">
        <f t="shared" si="0"/>
        <v>1.0641269503451762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</row>
    <row r="26" spans="1:1021" ht="18" customHeight="1" x14ac:dyDescent="0.2">
      <c r="A26" s="7" t="s">
        <v>44</v>
      </c>
      <c r="B26" s="26" t="s">
        <v>45</v>
      </c>
      <c r="C26" s="47">
        <f>C27+C28+C29+C30</f>
        <v>353680.66099999996</v>
      </c>
      <c r="D26" s="47">
        <f>D27+D28+D29+D30</f>
        <v>14389.65</v>
      </c>
      <c r="E26" s="47">
        <f t="shared" ref="E26" si="1">E27+E28+E29</f>
        <v>29.503984673907471</v>
      </c>
    </row>
    <row r="27" spans="1:1021" s="16" customFormat="1" x14ac:dyDescent="0.2">
      <c r="A27" s="19" t="s">
        <v>46</v>
      </c>
      <c r="B27" s="21" t="s">
        <v>47</v>
      </c>
      <c r="C27" s="45">
        <v>16821</v>
      </c>
      <c r="D27" s="44">
        <v>4031.26</v>
      </c>
      <c r="E27" s="50">
        <f t="shared" si="0"/>
        <v>23.965638190357293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</row>
    <row r="28" spans="1:1021" s="16" customFormat="1" x14ac:dyDescent="0.2">
      <c r="A28" s="19" t="s">
        <v>48</v>
      </c>
      <c r="B28" s="21" t="s">
        <v>49</v>
      </c>
      <c r="C28" s="45">
        <v>269395.16499999998</v>
      </c>
      <c r="D28" s="44">
        <v>8927.48</v>
      </c>
      <c r="E28" s="50">
        <f>D28/C28*100</f>
        <v>3.3138976343543507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</row>
    <row r="29" spans="1:1021" s="16" customFormat="1" x14ac:dyDescent="0.2">
      <c r="A29" s="17" t="s">
        <v>50</v>
      </c>
      <c r="B29" s="21" t="s">
        <v>51</v>
      </c>
      <c r="C29" s="45">
        <v>64326.495999999999</v>
      </c>
      <c r="D29" s="44">
        <v>1430.91</v>
      </c>
      <c r="E29" s="50">
        <f>D29/C29*100</f>
        <v>2.2244488491958276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</row>
    <row r="30" spans="1:1021" s="16" customFormat="1" x14ac:dyDescent="0.2">
      <c r="A30" s="17" t="s">
        <v>140</v>
      </c>
      <c r="B30" s="21" t="s">
        <v>139</v>
      </c>
      <c r="C30" s="45">
        <v>3138</v>
      </c>
      <c r="D30" s="44">
        <v>0</v>
      </c>
      <c r="E30" s="5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</row>
    <row r="31" spans="1:1021" ht="18.75" customHeight="1" x14ac:dyDescent="0.2">
      <c r="A31" s="8" t="s">
        <v>52</v>
      </c>
      <c r="B31" s="34" t="s">
        <v>53</v>
      </c>
      <c r="C31" s="46">
        <f>C32+C33+C34+C35+C36</f>
        <v>387572.43000000005</v>
      </c>
      <c r="D31" s="46">
        <f>D32+D33+D34+D35+D36</f>
        <v>149862.13</v>
      </c>
      <c r="E31" s="48">
        <f t="shared" si="0"/>
        <v>38.66687060274127</v>
      </c>
    </row>
    <row r="32" spans="1:1021" x14ac:dyDescent="0.2">
      <c r="A32" s="6" t="s">
        <v>54</v>
      </c>
      <c r="B32" s="18" t="s">
        <v>55</v>
      </c>
      <c r="C32" s="44">
        <v>147828.89000000001</v>
      </c>
      <c r="D32" s="44">
        <v>58087.76</v>
      </c>
      <c r="E32" s="50">
        <f t="shared" si="0"/>
        <v>39.293916094479229</v>
      </c>
    </row>
    <row r="33" spans="1:1021" x14ac:dyDescent="0.2">
      <c r="A33" s="6" t="s">
        <v>56</v>
      </c>
      <c r="B33" s="18" t="s">
        <v>57</v>
      </c>
      <c r="C33" s="44">
        <v>166248.76</v>
      </c>
      <c r="D33" s="44">
        <v>60426.65</v>
      </c>
      <c r="E33" s="50">
        <f t="shared" si="0"/>
        <v>36.347128243242231</v>
      </c>
      <c r="H33" s="9"/>
    </row>
    <row r="34" spans="1:1021" s="16" customFormat="1" x14ac:dyDescent="0.2">
      <c r="A34" s="19" t="s">
        <v>58</v>
      </c>
      <c r="B34" s="18" t="s">
        <v>59</v>
      </c>
      <c r="C34" s="44">
        <v>61301.78</v>
      </c>
      <c r="D34" s="44">
        <v>26417.01</v>
      </c>
      <c r="E34" s="50">
        <f t="shared" si="0"/>
        <v>43.093381627743923</v>
      </c>
      <c r="F34" s="15"/>
      <c r="G34" s="15"/>
      <c r="H34" s="2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</row>
    <row r="35" spans="1:1021" s="16" customFormat="1" x14ac:dyDescent="0.2">
      <c r="A35" s="19" t="s">
        <v>60</v>
      </c>
      <c r="B35" s="18" t="s">
        <v>61</v>
      </c>
      <c r="C35" s="44">
        <v>2980.2</v>
      </c>
      <c r="D35" s="44">
        <v>2499</v>
      </c>
      <c r="E35" s="50">
        <f t="shared" si="0"/>
        <v>83.85343265552649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</row>
    <row r="36" spans="1:1021" s="16" customFormat="1" x14ac:dyDescent="0.2">
      <c r="A36" s="19" t="s">
        <v>62</v>
      </c>
      <c r="B36" s="18" t="s">
        <v>63</v>
      </c>
      <c r="C36" s="44">
        <v>9212.7999999999993</v>
      </c>
      <c r="D36" s="44">
        <v>2431.71</v>
      </c>
      <c r="E36" s="50">
        <f t="shared" si="0"/>
        <v>26.39490708579368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</row>
    <row r="37" spans="1:1021" s="16" customFormat="1" ht="18.75" customHeight="1" x14ac:dyDescent="0.2">
      <c r="A37" s="25" t="s">
        <v>64</v>
      </c>
      <c r="B37" s="34" t="s">
        <v>65</v>
      </c>
      <c r="C37" s="46">
        <f>C38</f>
        <v>82908.89</v>
      </c>
      <c r="D37" s="46">
        <f>D38</f>
        <v>28470.25</v>
      </c>
      <c r="E37" s="48">
        <f t="shared" si="0"/>
        <v>34.339200536878494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</row>
    <row r="38" spans="1:1021" s="16" customFormat="1" x14ac:dyDescent="0.2">
      <c r="A38" s="19" t="s">
        <v>66</v>
      </c>
      <c r="B38" s="18" t="s">
        <v>67</v>
      </c>
      <c r="C38" s="44">
        <v>82908.89</v>
      </c>
      <c r="D38" s="44">
        <v>28470.25</v>
      </c>
      <c r="E38" s="50">
        <f t="shared" si="0"/>
        <v>34.339200536878494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</row>
    <row r="39" spans="1:1021" s="16" customFormat="1" ht="18.75" customHeight="1" x14ac:dyDescent="0.2">
      <c r="A39" s="40" t="s">
        <v>68</v>
      </c>
      <c r="B39" s="34" t="s">
        <v>69</v>
      </c>
      <c r="C39" s="46">
        <f>C40</f>
        <v>356.5</v>
      </c>
      <c r="D39" s="46">
        <f>D40</f>
        <v>275.5</v>
      </c>
      <c r="E39" s="48">
        <f t="shared" si="0"/>
        <v>77.279102384291718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</row>
    <row r="40" spans="1:1021" s="16" customFormat="1" x14ac:dyDescent="0.2">
      <c r="A40" s="19" t="s">
        <v>70</v>
      </c>
      <c r="B40" s="30" t="s">
        <v>71</v>
      </c>
      <c r="C40" s="56">
        <v>356.5</v>
      </c>
      <c r="D40" s="44">
        <v>275.5</v>
      </c>
      <c r="E40" s="50">
        <f t="shared" si="0"/>
        <v>77.279102384291718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</row>
    <row r="41" spans="1:1021" s="16" customFormat="1" ht="18" customHeight="1" x14ac:dyDescent="0.2">
      <c r="A41" s="25" t="s">
        <v>72</v>
      </c>
      <c r="B41" s="34" t="s">
        <v>73</v>
      </c>
      <c r="C41" s="46">
        <f>C42+C43+C44</f>
        <v>27090.99</v>
      </c>
      <c r="D41" s="46">
        <f t="shared" ref="D41:E41" si="2">D42+D43+D44</f>
        <v>10762.439999999999</v>
      </c>
      <c r="E41" s="46">
        <f t="shared" si="2"/>
        <v>94.069753154152494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</row>
    <row r="42" spans="1:1021" s="16" customFormat="1" x14ac:dyDescent="0.2">
      <c r="A42" s="19" t="s">
        <v>74</v>
      </c>
      <c r="B42" s="18" t="s">
        <v>75</v>
      </c>
      <c r="C42" s="44">
        <v>2232.1999999999998</v>
      </c>
      <c r="D42" s="44">
        <v>735.73</v>
      </c>
      <c r="E42" s="50">
        <f t="shared" si="0"/>
        <v>32.959860227578176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</row>
    <row r="43" spans="1:1021" x14ac:dyDescent="0.2">
      <c r="A43" s="6" t="s">
        <v>76</v>
      </c>
      <c r="B43" s="18" t="s">
        <v>77</v>
      </c>
      <c r="C43" s="44">
        <v>23402.59</v>
      </c>
      <c r="D43" s="44">
        <v>9743.08</v>
      </c>
      <c r="E43" s="50">
        <f t="shared" si="0"/>
        <v>41.632485976979474</v>
      </c>
    </row>
    <row r="44" spans="1:1021" s="16" customFormat="1" ht="12" customHeight="1" x14ac:dyDescent="0.2">
      <c r="A44" s="19" t="s">
        <v>78</v>
      </c>
      <c r="B44" s="18" t="s">
        <v>79</v>
      </c>
      <c r="C44" s="44">
        <v>1456.2</v>
      </c>
      <c r="D44" s="44">
        <v>283.63</v>
      </c>
      <c r="E44" s="50">
        <f t="shared" si="0"/>
        <v>19.477406949594837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</row>
    <row r="45" spans="1:1021" ht="19.5" customHeight="1" x14ac:dyDescent="0.2">
      <c r="A45" s="7" t="s">
        <v>80</v>
      </c>
      <c r="B45" s="34" t="s">
        <v>81</v>
      </c>
      <c r="C45" s="46">
        <f>C46+C47</f>
        <v>58524.340000000004</v>
      </c>
      <c r="D45" s="46">
        <f>D46+D47</f>
        <v>14331.69</v>
      </c>
      <c r="E45" s="48">
        <f t="shared" si="0"/>
        <v>24.488426524758758</v>
      </c>
    </row>
    <row r="46" spans="1:1021" s="16" customFormat="1" ht="18.75" customHeight="1" x14ac:dyDescent="0.2">
      <c r="A46" s="19" t="s">
        <v>136</v>
      </c>
      <c r="B46" s="18" t="s">
        <v>138</v>
      </c>
      <c r="C46" s="44">
        <v>56764.44</v>
      </c>
      <c r="D46" s="44">
        <v>12571.79</v>
      </c>
      <c r="E46" s="50">
        <f t="shared" si="0"/>
        <v>22.14729855522225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</row>
    <row r="47" spans="1:1021" s="16" customFormat="1" x14ac:dyDescent="0.2">
      <c r="A47" s="19" t="s">
        <v>82</v>
      </c>
      <c r="B47" s="18" t="s">
        <v>83</v>
      </c>
      <c r="C47" s="44">
        <v>1759.9</v>
      </c>
      <c r="D47" s="44">
        <v>1759.9</v>
      </c>
      <c r="E47" s="50">
        <f t="shared" si="0"/>
        <v>100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</row>
    <row r="48" spans="1:1021" x14ac:dyDescent="0.2">
      <c r="A48" s="7" t="s">
        <v>84</v>
      </c>
      <c r="B48" s="34" t="s">
        <v>85</v>
      </c>
      <c r="C48" s="46">
        <f>C49</f>
        <v>255</v>
      </c>
      <c r="D48" s="46">
        <f>D49</f>
        <v>77</v>
      </c>
      <c r="E48" s="48">
        <f t="shared" si="0"/>
        <v>30.196078431372548</v>
      </c>
    </row>
    <row r="49" spans="1:1024" s="16" customFormat="1" x14ac:dyDescent="0.2">
      <c r="A49" s="19" t="s">
        <v>86</v>
      </c>
      <c r="B49" s="18" t="s">
        <v>87</v>
      </c>
      <c r="C49" s="44">
        <v>255</v>
      </c>
      <c r="D49" s="44">
        <v>77</v>
      </c>
      <c r="E49" s="50">
        <f t="shared" si="0"/>
        <v>30.196078431372548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</row>
    <row r="50" spans="1:1024" ht="18" customHeight="1" x14ac:dyDescent="0.2">
      <c r="A50" s="8" t="s">
        <v>88</v>
      </c>
      <c r="B50" s="34"/>
      <c r="C50" s="46">
        <f>C8+C16+C18+C21+C26+C31+C37+C39+C41+C45+C48</f>
        <v>1103286.841</v>
      </c>
      <c r="D50" s="46">
        <f>D8+D16+D18+D21+D26+D31+D37+D39+D41+D45+D48</f>
        <v>262695.78999999998</v>
      </c>
      <c r="E50" s="48">
        <f t="shared" si="0"/>
        <v>23.810289422277265</v>
      </c>
    </row>
    <row r="51" spans="1:1024" ht="4.5" customHeight="1" x14ac:dyDescent="0.2">
      <c r="A51" s="10"/>
      <c r="B51" s="35"/>
      <c r="C51" s="36"/>
      <c r="D51" s="36"/>
      <c r="E51" s="39"/>
    </row>
    <row r="52" spans="1:1024" s="12" customFormat="1" ht="15.75" x14ac:dyDescent="0.25">
      <c r="B52" s="37"/>
      <c r="C52" s="37"/>
      <c r="D52" s="37"/>
      <c r="E52" s="37"/>
      <c r="AMH52"/>
      <c r="AMI52"/>
      <c r="AMJ52"/>
    </row>
  </sheetData>
  <mergeCells count="3">
    <mergeCell ref="A2:E2"/>
    <mergeCell ref="A1:E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zoomScaleNormal="100" workbookViewId="0">
      <selection activeCell="E18" sqref="E18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59"/>
      <c r="C1" s="59"/>
      <c r="D1" s="59"/>
      <c r="E1" s="59"/>
    </row>
    <row r="2" spans="1:1024" ht="36" customHeight="1" x14ac:dyDescent="0.2">
      <c r="A2" s="57" t="s">
        <v>89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1.75" customHeight="1" x14ac:dyDescent="0.2">
      <c r="A5" s="3"/>
      <c r="B5" s="3"/>
      <c r="E5" s="43" t="s">
        <v>1</v>
      </c>
    </row>
    <row r="6" spans="1:1024" ht="116.25" customHeight="1" x14ac:dyDescent="0.2">
      <c r="A6" s="22" t="s">
        <v>2</v>
      </c>
      <c r="B6" s="5" t="s">
        <v>3</v>
      </c>
      <c r="C6" s="32" t="s">
        <v>4</v>
      </c>
      <c r="D6" s="41" t="s">
        <v>5</v>
      </c>
      <c r="E6" s="32" t="s">
        <v>6</v>
      </c>
      <c r="J6" s="42"/>
    </row>
    <row r="7" spans="1:1024" s="3" customFormat="1" x14ac:dyDescent="0.2">
      <c r="A7" s="4">
        <v>2</v>
      </c>
      <c r="B7" s="4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x14ac:dyDescent="0.2">
      <c r="A8" s="27" t="s">
        <v>90</v>
      </c>
      <c r="B8" s="28" t="s">
        <v>91</v>
      </c>
      <c r="C8" s="46">
        <f>C9+C10+C11+C12+C13+C14+C15+C16+C17+C18+C19+C20+C21+C22</f>
        <v>295761.26</v>
      </c>
      <c r="D8" s="46">
        <f>D9+D10+D11+D12+D13+D14+D15+D16+D17+D18+D19+D20+D21+D22</f>
        <v>83012.98000000001</v>
      </c>
      <c r="E8" s="48">
        <f t="shared" ref="E8:E20" si="0">D8/C8*100</f>
        <v>28.067563682951587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x14ac:dyDescent="0.2">
      <c r="A9" s="13" t="s">
        <v>92</v>
      </c>
      <c r="B9" s="14" t="s">
        <v>93</v>
      </c>
      <c r="C9" s="44">
        <v>265260</v>
      </c>
      <c r="D9" s="44">
        <v>69564.240000000005</v>
      </c>
      <c r="E9" s="50">
        <f t="shared" si="0"/>
        <v>26.224926487220092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25.5" x14ac:dyDescent="0.2">
      <c r="A10" s="17" t="s">
        <v>94</v>
      </c>
      <c r="B10" s="18" t="s">
        <v>95</v>
      </c>
      <c r="C10" s="44">
        <v>1814.2</v>
      </c>
      <c r="D10" s="44">
        <v>456.94</v>
      </c>
      <c r="E10" s="50">
        <f t="shared" si="0"/>
        <v>25.186859221695514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25.5" x14ac:dyDescent="0.2">
      <c r="A11" s="19" t="s">
        <v>96</v>
      </c>
      <c r="B11" s="20" t="s">
        <v>97</v>
      </c>
      <c r="C11" s="44">
        <v>3747</v>
      </c>
      <c r="D11" s="44">
        <v>1023.11</v>
      </c>
      <c r="E11" s="50">
        <f t="shared" si="0"/>
        <v>27.30477715505738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98</v>
      </c>
      <c r="B12" s="20" t="s">
        <v>99</v>
      </c>
      <c r="C12" s="44">
        <v>0</v>
      </c>
      <c r="D12" s="44">
        <v>2.09</v>
      </c>
      <c r="E12" s="51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100</v>
      </c>
      <c r="B13" s="20" t="s">
        <v>101</v>
      </c>
      <c r="C13" s="44">
        <v>846</v>
      </c>
      <c r="D13" s="44">
        <v>530.29</v>
      </c>
      <c r="E13" s="50">
        <f t="shared" si="0"/>
        <v>62.682033096926716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7" t="s">
        <v>102</v>
      </c>
      <c r="B14" s="18" t="s">
        <v>103</v>
      </c>
      <c r="C14" s="44">
        <v>625</v>
      </c>
      <c r="D14" s="44">
        <v>77.739999999999995</v>
      </c>
      <c r="E14" s="50">
        <f t="shared" si="0"/>
        <v>12.4384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137</v>
      </c>
      <c r="B15" s="21" t="s">
        <v>104</v>
      </c>
      <c r="C15" s="44">
        <v>331</v>
      </c>
      <c r="D15" s="44">
        <v>-10.16</v>
      </c>
      <c r="E15" s="50">
        <f t="shared" si="0"/>
        <v>-3.0694864048338371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x14ac:dyDescent="0.2">
      <c r="A16" s="19" t="s">
        <v>105</v>
      </c>
      <c r="B16" s="21" t="s">
        <v>106</v>
      </c>
      <c r="C16" s="44">
        <v>30</v>
      </c>
      <c r="D16" s="44">
        <v>9.19</v>
      </c>
      <c r="E16" s="50">
        <f t="shared" si="0"/>
        <v>30.633333333333329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4" ht="25.5" x14ac:dyDescent="0.2">
      <c r="A17" s="6" t="s">
        <v>133</v>
      </c>
      <c r="B17" s="21" t="s">
        <v>107</v>
      </c>
      <c r="C17" s="44">
        <v>17161.490000000002</v>
      </c>
      <c r="D17" s="44">
        <v>6560.07</v>
      </c>
      <c r="E17" s="50">
        <f t="shared" si="0"/>
        <v>38.225527037570743</v>
      </c>
      <c r="F17" s="15"/>
    </row>
    <row r="18" spans="1:1024" x14ac:dyDescent="0.2">
      <c r="A18" s="6" t="s">
        <v>108</v>
      </c>
      <c r="B18" s="21" t="s">
        <v>109</v>
      </c>
      <c r="C18" s="45">
        <v>0</v>
      </c>
      <c r="D18" s="44">
        <v>0.56999999999999995</v>
      </c>
      <c r="E18" s="51" t="s">
        <v>17</v>
      </c>
      <c r="F18" s="15"/>
    </row>
    <row r="19" spans="1:1024" s="16" customFormat="1" x14ac:dyDescent="0.2">
      <c r="A19" s="19" t="s">
        <v>110</v>
      </c>
      <c r="B19" s="21" t="s">
        <v>111</v>
      </c>
      <c r="C19" s="45">
        <v>1073.17</v>
      </c>
      <c r="D19" s="45">
        <v>20.48</v>
      </c>
      <c r="E19" s="50">
        <f t="shared" si="0"/>
        <v>1.9083649375215481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</row>
    <row r="20" spans="1:1024" s="16" customFormat="1" x14ac:dyDescent="0.2">
      <c r="A20" s="19" t="s">
        <v>112</v>
      </c>
      <c r="B20" s="21" t="s">
        <v>113</v>
      </c>
      <c r="C20" s="45">
        <v>4720.5</v>
      </c>
      <c r="D20" s="45">
        <v>4637.1499999999996</v>
      </c>
      <c r="E20" s="50">
        <f t="shared" si="0"/>
        <v>98.234297214278143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</row>
    <row r="21" spans="1:1024" s="16" customFormat="1" x14ac:dyDescent="0.2">
      <c r="A21" s="19" t="s">
        <v>114</v>
      </c>
      <c r="B21" s="21" t="s">
        <v>115</v>
      </c>
      <c r="C21" s="45">
        <v>95</v>
      </c>
      <c r="D21" s="44">
        <v>81.78</v>
      </c>
      <c r="E21" s="50">
        <f t="shared" ref="E21:E31" si="1">D21/C21*100</f>
        <v>86.084210526315786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4" s="16" customFormat="1" x14ac:dyDescent="0.2">
      <c r="A22" s="19" t="s">
        <v>134</v>
      </c>
      <c r="B22" s="21" t="s">
        <v>135</v>
      </c>
      <c r="C22" s="45">
        <v>57.9</v>
      </c>
      <c r="D22" s="44">
        <v>59.49</v>
      </c>
      <c r="E22" s="50">
        <f t="shared" si="1"/>
        <v>102.74611398963731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4" s="16" customFormat="1" x14ac:dyDescent="0.2">
      <c r="A23" s="25" t="s">
        <v>116</v>
      </c>
      <c r="B23" s="26" t="s">
        <v>117</v>
      </c>
      <c r="C23" s="47">
        <f>C24</f>
        <v>675502.03899999999</v>
      </c>
      <c r="D23" s="47">
        <f>D24</f>
        <v>178939.799</v>
      </c>
      <c r="E23" s="48">
        <f t="shared" si="1"/>
        <v>26.489897686304392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4" s="23" customFormat="1" ht="25.5" x14ac:dyDescent="0.2">
      <c r="A24" s="19" t="s">
        <v>118</v>
      </c>
      <c r="B24" s="21" t="s">
        <v>119</v>
      </c>
      <c r="C24" s="45">
        <f>C25+C26+C27+C28+C29+C30</f>
        <v>675502.03899999999</v>
      </c>
      <c r="D24" s="45">
        <f>D25+D26+D27+D28+D29+D30</f>
        <v>178939.799</v>
      </c>
      <c r="E24" s="49">
        <f t="shared" si="1"/>
        <v>26.489897686304392</v>
      </c>
      <c r="AMH24" s="24"/>
      <c r="AMI24" s="24"/>
      <c r="AMJ24" s="24"/>
    </row>
    <row r="25" spans="1:1024" s="23" customFormat="1" x14ac:dyDescent="0.2">
      <c r="A25" s="19" t="s">
        <v>120</v>
      </c>
      <c r="B25" s="21" t="s">
        <v>121</v>
      </c>
      <c r="C25" s="45">
        <v>332428</v>
      </c>
      <c r="D25" s="45">
        <v>84650</v>
      </c>
      <c r="E25" s="49">
        <f t="shared" si="1"/>
        <v>25.464160660353517</v>
      </c>
      <c r="AMH25" s="24"/>
      <c r="AMI25" s="24"/>
      <c r="AMJ25" s="24"/>
    </row>
    <row r="26" spans="1:1024" s="23" customFormat="1" x14ac:dyDescent="0.2">
      <c r="A26" s="19" t="s">
        <v>122</v>
      </c>
      <c r="B26" s="21" t="s">
        <v>123</v>
      </c>
      <c r="C26" s="45">
        <v>91692.04</v>
      </c>
      <c r="D26" s="45">
        <v>6631.64</v>
      </c>
      <c r="E26" s="49">
        <f t="shared" si="1"/>
        <v>7.232514403649434</v>
      </c>
      <c r="AMH26" s="24"/>
      <c r="AMI26" s="24"/>
      <c r="AMJ26" s="24"/>
    </row>
    <row r="27" spans="1:1024" s="23" customFormat="1" x14ac:dyDescent="0.2">
      <c r="A27" s="19" t="s">
        <v>124</v>
      </c>
      <c r="B27" s="21" t="s">
        <v>125</v>
      </c>
      <c r="C27" s="45">
        <v>239541.8</v>
      </c>
      <c r="D27" s="45">
        <v>84011.16</v>
      </c>
      <c r="E27" s="49">
        <f t="shared" si="1"/>
        <v>35.071607544069558</v>
      </c>
      <c r="AMH27" s="24"/>
      <c r="AMI27" s="24"/>
      <c r="AMJ27" s="24"/>
    </row>
    <row r="28" spans="1:1024" s="23" customFormat="1" x14ac:dyDescent="0.2">
      <c r="A28" s="19" t="s">
        <v>126</v>
      </c>
      <c r="B28" s="21" t="s">
        <v>127</v>
      </c>
      <c r="C28" s="45">
        <v>11589.96</v>
      </c>
      <c r="D28" s="45">
        <v>3396.76</v>
      </c>
      <c r="E28" s="49">
        <f t="shared" si="1"/>
        <v>29.307780182157668</v>
      </c>
      <c r="AMH28" s="24"/>
      <c r="AMI28" s="24"/>
      <c r="AMJ28" s="24"/>
    </row>
    <row r="29" spans="1:1024" s="23" customFormat="1" ht="42.75" customHeight="1" x14ac:dyDescent="0.2">
      <c r="A29" s="19" t="s">
        <v>128</v>
      </c>
      <c r="B29" s="21" t="s">
        <v>129</v>
      </c>
      <c r="C29" s="45">
        <v>1605.9349999999999</v>
      </c>
      <c r="D29" s="45">
        <v>1605.9349999999999</v>
      </c>
      <c r="E29" s="49">
        <f t="shared" si="1"/>
        <v>100</v>
      </c>
      <c r="AMH29" s="24"/>
      <c r="AMI29" s="24"/>
      <c r="AMJ29" s="24"/>
    </row>
    <row r="30" spans="1:1024" s="23" customFormat="1" ht="47.25" customHeight="1" x14ac:dyDescent="0.2">
      <c r="A30" s="19" t="s">
        <v>130</v>
      </c>
      <c r="B30" s="21" t="s">
        <v>131</v>
      </c>
      <c r="C30" s="45">
        <v>-1355.6959999999999</v>
      </c>
      <c r="D30" s="45">
        <v>-1355.6959999999999</v>
      </c>
      <c r="E30" s="49">
        <f t="shared" si="1"/>
        <v>100</v>
      </c>
      <c r="AMH30" s="24"/>
      <c r="AMI30" s="24"/>
      <c r="AMJ30" s="24"/>
    </row>
    <row r="31" spans="1:1024" s="55" customFormat="1" ht="26.25" customHeight="1" x14ac:dyDescent="0.2">
      <c r="A31" s="60" t="s">
        <v>132</v>
      </c>
      <c r="B31" s="60"/>
      <c r="C31" s="52">
        <f>C8+C23+0.01</f>
        <v>971263.30900000001</v>
      </c>
      <c r="D31" s="52">
        <f>D8+D23</f>
        <v>261952.77900000001</v>
      </c>
      <c r="E31" s="53">
        <f t="shared" si="1"/>
        <v>26.970315523367518</v>
      </c>
      <c r="F31" s="61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  <c r="ACB31" s="54"/>
      <c r="ACC31" s="54"/>
      <c r="ACD31" s="54"/>
      <c r="ACE31" s="54"/>
      <c r="ACF31" s="54"/>
      <c r="ACG31" s="54"/>
      <c r="ACH31" s="54"/>
      <c r="ACI31" s="54"/>
      <c r="ACJ31" s="54"/>
      <c r="ACK31" s="54"/>
      <c r="ACL31" s="54"/>
      <c r="ACM31" s="54"/>
      <c r="ACN31" s="54"/>
      <c r="ACO31" s="54"/>
      <c r="ACP31" s="54"/>
      <c r="ACQ31" s="54"/>
      <c r="ACR31" s="54"/>
      <c r="ACS31" s="54"/>
      <c r="ACT31" s="54"/>
      <c r="ACU31" s="54"/>
      <c r="ACV31" s="54"/>
      <c r="ACW31" s="54"/>
      <c r="ACX31" s="54"/>
      <c r="ACY31" s="54"/>
      <c r="ACZ31" s="54"/>
      <c r="ADA31" s="54"/>
      <c r="ADB31" s="54"/>
      <c r="ADC31" s="54"/>
      <c r="ADD31" s="54"/>
      <c r="ADE31" s="54"/>
      <c r="ADF31" s="54"/>
      <c r="ADG31" s="54"/>
      <c r="ADH31" s="54"/>
      <c r="ADI31" s="54"/>
      <c r="ADJ31" s="54"/>
      <c r="ADK31" s="54"/>
      <c r="ADL31" s="54"/>
      <c r="ADM31" s="54"/>
      <c r="ADN31" s="54"/>
      <c r="ADO31" s="54"/>
      <c r="ADP31" s="54"/>
      <c r="ADQ31" s="54"/>
      <c r="ADR31" s="54"/>
      <c r="ADS31" s="54"/>
      <c r="ADT31" s="54"/>
      <c r="ADU31" s="54"/>
      <c r="ADV31" s="54"/>
      <c r="ADW31" s="54"/>
      <c r="ADX31" s="54"/>
      <c r="ADY31" s="54"/>
      <c r="ADZ31" s="54"/>
      <c r="AEA31" s="54"/>
      <c r="AEB31" s="54"/>
      <c r="AEC31" s="54"/>
      <c r="AED31" s="54"/>
      <c r="AEE31" s="54"/>
      <c r="AEF31" s="54"/>
      <c r="AEG31" s="54"/>
      <c r="AEH31" s="54"/>
      <c r="AEI31" s="54"/>
      <c r="AEJ31" s="54"/>
      <c r="AEK31" s="54"/>
      <c r="AEL31" s="54"/>
      <c r="AEM31" s="54"/>
      <c r="AEN31" s="54"/>
      <c r="AEO31" s="54"/>
      <c r="AEP31" s="54"/>
      <c r="AEQ31" s="54"/>
      <c r="AER31" s="54"/>
      <c r="AES31" s="54"/>
      <c r="AET31" s="54"/>
      <c r="AEU31" s="54"/>
      <c r="AEV31" s="54"/>
      <c r="AEW31" s="54"/>
      <c r="AEX31" s="54"/>
      <c r="AEY31" s="54"/>
      <c r="AEZ31" s="54"/>
      <c r="AFA31" s="54"/>
      <c r="AFB31" s="54"/>
      <c r="AFC31" s="54"/>
      <c r="AFD31" s="54"/>
      <c r="AFE31" s="54"/>
      <c r="AFF31" s="54"/>
      <c r="AFG31" s="54"/>
      <c r="AFH31" s="54"/>
      <c r="AFI31" s="54"/>
      <c r="AFJ31" s="54"/>
      <c r="AFK31" s="54"/>
      <c r="AFL31" s="54"/>
      <c r="AFM31" s="54"/>
      <c r="AFN31" s="54"/>
      <c r="AFO31" s="54"/>
      <c r="AFP31" s="54"/>
      <c r="AFQ31" s="54"/>
      <c r="AFR31" s="54"/>
      <c r="AFS31" s="54"/>
      <c r="AFT31" s="54"/>
      <c r="AFU31" s="54"/>
      <c r="AFV31" s="54"/>
      <c r="AFW31" s="54"/>
      <c r="AFX31" s="54"/>
      <c r="AFY31" s="54"/>
      <c r="AFZ31" s="54"/>
      <c r="AGA31" s="54"/>
      <c r="AGB31" s="54"/>
      <c r="AGC31" s="54"/>
      <c r="AGD31" s="54"/>
      <c r="AGE31" s="54"/>
      <c r="AGF31" s="54"/>
      <c r="AGG31" s="54"/>
      <c r="AGH31" s="54"/>
      <c r="AGI31" s="54"/>
      <c r="AGJ31" s="54"/>
      <c r="AGK31" s="54"/>
      <c r="AGL31" s="54"/>
      <c r="AGM31" s="54"/>
      <c r="AGN31" s="54"/>
      <c r="AGO31" s="54"/>
      <c r="AGP31" s="54"/>
      <c r="AGQ31" s="54"/>
      <c r="AGR31" s="54"/>
      <c r="AGS31" s="54"/>
      <c r="AGT31" s="54"/>
      <c r="AGU31" s="54"/>
      <c r="AGV31" s="54"/>
      <c r="AGW31" s="54"/>
      <c r="AGX31" s="54"/>
      <c r="AGY31" s="54"/>
      <c r="AGZ31" s="54"/>
      <c r="AHA31" s="54"/>
      <c r="AHB31" s="54"/>
      <c r="AHC31" s="54"/>
      <c r="AHD31" s="54"/>
      <c r="AHE31" s="54"/>
      <c r="AHF31" s="54"/>
      <c r="AHG31" s="54"/>
      <c r="AHH31" s="54"/>
      <c r="AHI31" s="54"/>
      <c r="AHJ31" s="54"/>
      <c r="AHK31" s="54"/>
      <c r="AHL31" s="54"/>
      <c r="AHM31" s="54"/>
      <c r="AHN31" s="54"/>
      <c r="AHO31" s="54"/>
      <c r="AHP31" s="54"/>
      <c r="AHQ31" s="54"/>
      <c r="AHR31" s="54"/>
      <c r="AHS31" s="54"/>
      <c r="AHT31" s="54"/>
      <c r="AHU31" s="54"/>
      <c r="AHV31" s="54"/>
      <c r="AHW31" s="54"/>
      <c r="AHX31" s="54"/>
      <c r="AHY31" s="54"/>
      <c r="AHZ31" s="54"/>
      <c r="AIA31" s="54"/>
      <c r="AIB31" s="54"/>
      <c r="AIC31" s="54"/>
      <c r="AID31" s="54"/>
      <c r="AIE31" s="54"/>
      <c r="AIF31" s="54"/>
      <c r="AIG31" s="54"/>
      <c r="AIH31" s="54"/>
      <c r="AII31" s="54"/>
      <c r="AIJ31" s="54"/>
      <c r="AIK31" s="54"/>
      <c r="AIL31" s="54"/>
      <c r="AIM31" s="54"/>
      <c r="AIN31" s="54"/>
      <c r="AIO31" s="54"/>
      <c r="AIP31" s="54"/>
      <c r="AIQ31" s="54"/>
      <c r="AIR31" s="54"/>
      <c r="AIS31" s="54"/>
      <c r="AIT31" s="54"/>
      <c r="AIU31" s="54"/>
      <c r="AIV31" s="54"/>
      <c r="AIW31" s="54"/>
      <c r="AIX31" s="54"/>
      <c r="AIY31" s="54"/>
      <c r="AIZ31" s="54"/>
      <c r="AJA31" s="54"/>
      <c r="AJB31" s="54"/>
      <c r="AJC31" s="54"/>
      <c r="AJD31" s="54"/>
      <c r="AJE31" s="54"/>
      <c r="AJF31" s="54"/>
      <c r="AJG31" s="54"/>
      <c r="AJH31" s="54"/>
      <c r="AJI31" s="54"/>
      <c r="AJJ31" s="54"/>
      <c r="AJK31" s="54"/>
      <c r="AJL31" s="54"/>
      <c r="AJM31" s="54"/>
      <c r="AJN31" s="54"/>
      <c r="AJO31" s="54"/>
      <c r="AJP31" s="54"/>
      <c r="AJQ31" s="54"/>
      <c r="AJR31" s="54"/>
      <c r="AJS31" s="54"/>
      <c r="AJT31" s="54"/>
      <c r="AJU31" s="54"/>
      <c r="AJV31" s="54"/>
      <c r="AJW31" s="54"/>
      <c r="AJX31" s="54"/>
      <c r="AJY31" s="54"/>
      <c r="AJZ31" s="54"/>
      <c r="AKA31" s="54"/>
      <c r="AKB31" s="54"/>
      <c r="AKC31" s="54"/>
      <c r="AKD31" s="54"/>
      <c r="AKE31" s="54"/>
      <c r="AKF31" s="54"/>
      <c r="AKG31" s="54"/>
      <c r="AKH31" s="54"/>
      <c r="AKI31" s="54"/>
      <c r="AKJ31" s="54"/>
      <c r="AKK31" s="54"/>
      <c r="AKL31" s="54"/>
      <c r="AKM31" s="54"/>
      <c r="AKN31" s="54"/>
      <c r="AKO31" s="54"/>
      <c r="AKP31" s="54"/>
      <c r="AKQ31" s="54"/>
      <c r="AKR31" s="54"/>
      <c r="AKS31" s="54"/>
      <c r="AKT31" s="54"/>
      <c r="AKU31" s="54"/>
      <c r="AKV31" s="54"/>
      <c r="AKW31" s="54"/>
      <c r="AKX31" s="54"/>
      <c r="AKY31" s="54"/>
      <c r="AKZ31" s="54"/>
      <c r="ALA31" s="54"/>
      <c r="ALB31" s="54"/>
      <c r="ALC31" s="54"/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  <c r="AMF31" s="54"/>
      <c r="AMG31" s="54"/>
    </row>
    <row r="32" spans="1:1024" ht="4.5" customHeight="1" x14ac:dyDescent="0.2">
      <c r="A32" s="10"/>
      <c r="B32" s="11"/>
      <c r="C32" s="36"/>
      <c r="D32" s="36"/>
      <c r="E32" s="39"/>
    </row>
    <row r="33" spans="3:1024" s="12" customFormat="1" ht="15.75" x14ac:dyDescent="0.25">
      <c r="C33" s="37"/>
      <c r="D33" s="37"/>
      <c r="E33" s="37"/>
      <c r="AMH33"/>
      <c r="AMI33"/>
      <c r="AMJ33"/>
    </row>
  </sheetData>
  <mergeCells count="4">
    <mergeCell ref="B1:E1"/>
    <mergeCell ref="A2:E2"/>
    <mergeCell ref="A31:B3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2024-05-28T10:15:11Z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