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расходы" sheetId="1" r:id="rId1"/>
    <sheet name="доходы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2" i="2" l="1"/>
  <c r="D24" i="2"/>
  <c r="C24" i="2"/>
  <c r="C8" i="2"/>
  <c r="E28" i="1" l="1"/>
  <c r="E22" i="2"/>
  <c r="E29" i="1" l="1"/>
  <c r="E30" i="1"/>
  <c r="E31" i="2"/>
  <c r="E30" i="2"/>
  <c r="E28" i="2"/>
  <c r="D26" i="1" l="1"/>
  <c r="C26" i="1"/>
  <c r="C50" i="1" s="1"/>
  <c r="D23" i="2" l="1"/>
  <c r="C23" i="2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E12" i="1" l="1"/>
  <c r="D18" i="1" l="1"/>
  <c r="E43" i="1" l="1"/>
  <c r="D39" i="1"/>
  <c r="D48" i="1" l="1"/>
  <c r="D37" i="1"/>
  <c r="D31" i="1"/>
  <c r="D2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<sst xmlns="http://schemas.openxmlformats.org/spreadsheetml/2006/main" count="153" uniqueCount="144">
  <si>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</si>
  <si>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</si>
  <si>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</si>
  <si>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</si>
  <si>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</si>
  <si>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</si>
  <si>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</si>
  <si>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</si>
  <si>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</si>
  <si>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</si>
  <si>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</si>
  <si>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</si>
  <si>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</si>
  <si>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</si>
  <si>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</si>
  <si>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</si>
  <si>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</si>
  <si>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</si>
  <si>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</si>
  <si>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</si>
  <si>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</si>
  <si>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</si>
  <si>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</si>
  <si>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</si>
  <si>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</si>
  <si>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</si>
  <si>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</si>
  <si>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</si>
  <si>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</si>
  <si>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</si>
  <si>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</si>
  <si>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</si>
  <si>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</si>
  <si>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</si>
  <si>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</si>
  <si>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</si>
  <si>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</si>
  <si>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</si>
  <si>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</si>
  <si>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</si>
  <si>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</si>
  <si>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</si>
  <si>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</si>
  <si>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</si>
  <si>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</si>
  <si>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</si>
  <si>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</si>
  <si>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</si>
  <si>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</si>
  <si>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</si>
  <si>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</si>
  <si>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</si>
  <si>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</si>
  <si>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</si>
  <si>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</si>
  <si>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</si>
  <si>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</si>
  <si>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</si>
  <si>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</si>
  <si>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</si>
  <si>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</si>
  <si>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</si>
  <si>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</si>
  <si>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</si>
  <si>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</si>
  <si>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</si>
  <si>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</si>
  <si>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</si>
  <si>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</si>
  <si>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</si>
  <si>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</si>
  <si>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</si>
  <si>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</si>
  <si>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</si>
  <si>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</si>
  <si>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</si>
  <si>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</si>
  <si>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</si>
  <si>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</si>
  <si>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</si>
  <si>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</si>
  <si>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</si>
  <si>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</si>
  <si>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</si>
  <si>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</si>
  <si>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</si>
  <si>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</si>
  <si>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</si>
  <si>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</si>
  <si>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</si>
  <si>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</si>
  <si>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</si>
  <si>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</si>
  <si>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</si>
  <si>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</si>
  <si>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</si>
  <si>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</si>
  <si>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</si>
  <si>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</si>
  <si>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</si>
  <si>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</si>
  <si>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</si>
  <si>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</si>
  <si>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</si>
  <si>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</si>
  <si>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</si>
  <si>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</si>
  <si>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</si>
  <si>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</si>
  <si>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</si>
  <si>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</si>
  <si>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</si>
  <si>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</si>
  <si>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</si>
  <si>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</si>
  <si>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</si>
  <si>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</si>
  <si>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</si>
  <si>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</si>
  <si>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</si>
  <si>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</si>
  <si>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</si>
  <si>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</si>
  <si>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</si>
  <si>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</si>
  <si>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</si>
  <si>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</si>
  <si>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</si>
  <si>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</si>
  <si>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</si>
  <si>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</si>
  <si>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</si>
  <si>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</si>
  <si>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</si>
  <si>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</si>
  <si>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</si>
  <si>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</si>
  <si>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</si>
  <si>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</si>
  <si>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</si>
  <si>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</si>
  <si>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на 01.06.2024 год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</si>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</sst>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tabSelected="1" topLeftCell="A13" zoomScaleNormal="100" workbookViewId="0">
      <selection activeCell="C13" sqref="C1:D1048576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59"/>
      <c r="B1" s="59"/>
      <c r="C1" s="59"/>
      <c r="D1" s="59"/>
      <c r="E1" s="59"/>
    </row>
    <row r="2" spans="1:1024" ht="54" customHeight="1" x14ac:dyDescent="0.2">
      <c r="A2" s="58" t="s">
        <v>0</v>
      </c>
      <c r="B2" s="58"/>
      <c r="C2" s="58"/>
      <c r="D2" s="58"/>
      <c r="E2" s="58"/>
    </row>
    <row r="3" spans="1:1024" ht="20.25" x14ac:dyDescent="0.2">
      <c r="A3" s="58" t="s">
        <v>141</v>
      </c>
      <c r="B3" s="58"/>
      <c r="C3" s="58"/>
      <c r="D3" s="58"/>
      <c r="E3" s="58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6">
        <f>C9+C10+C11+C12+C13+C14+C15</f>
        <v>118181.315</v>
      </c>
      <c r="D8" s="46">
        <f>D9+D10+D11+D12+D13+D14+D15</f>
        <v>45736.356</v>
      </c>
      <c r="E8" s="48">
        <f>D8/C8*100</f>
        <v>38.700158311827884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44">
        <v>3634.3449999999998</v>
      </c>
      <c r="D9" s="44">
        <v>1506.19</v>
      </c>
      <c r="E9" s="50">
        <f>D9/C9*100</f>
        <v>41.443231173705307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44">
        <v>2229</v>
      </c>
      <c r="D10" s="44">
        <v>697.96</v>
      </c>
      <c r="E10" s="50">
        <f>D10/C10*100</f>
        <v>31.312696276357109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44">
        <v>33885.040000000001</v>
      </c>
      <c r="D11" s="44">
        <v>10518.29</v>
      </c>
      <c r="E11" s="50">
        <f>D11/C11*100</f>
        <v>31.041102504231961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44">
        <v>4.5999999999999996</v>
      </c>
      <c r="D12" s="44">
        <v>0</v>
      </c>
      <c r="E12" s="50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44">
        <v>14882.51</v>
      </c>
      <c r="D13" s="44">
        <v>5095.2700000000004</v>
      </c>
      <c r="E13" s="50">
        <f t="shared" ref="E13:E50" si="0">D13/C13*100</f>
        <v>34.236630783382644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44">
        <v>6891.26</v>
      </c>
      <c r="D14" s="44">
        <v>0</v>
      </c>
      <c r="E14" s="50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44">
        <v>56654.559999999998</v>
      </c>
      <c r="D15" s="44">
        <v>27918.646000000001</v>
      </c>
      <c r="E15" s="50">
        <f t="shared" si="0"/>
        <v>49.278727078632336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6">
        <f>C17</f>
        <v>403.1</v>
      </c>
      <c r="D16" s="46">
        <f>D17</f>
        <v>119.19</v>
      </c>
      <c r="E16" s="48">
        <f t="shared" si="0"/>
        <v>29.568345323741006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45">
        <v>403.1</v>
      </c>
      <c r="D17" s="44">
        <v>119.19</v>
      </c>
      <c r="E17" s="50">
        <f t="shared" si="0"/>
        <v>29.568345323741006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7">
        <f>C19+C20</f>
        <v>8917.0500000000011</v>
      </c>
      <c r="D18" s="47">
        <f>D19+D20</f>
        <v>2889.2660000000001</v>
      </c>
      <c r="E18" s="48">
        <f t="shared" si="0"/>
        <v>32.401590212009573</v>
      </c>
    </row>
    <row r="19" spans="1:1021" x14ac:dyDescent="0.2">
      <c r="A19" s="6" t="s">
        <v>30</v>
      </c>
      <c r="B19" s="21" t="s">
        <v>31</v>
      </c>
      <c r="C19" s="45">
        <v>8308.93</v>
      </c>
      <c r="D19" s="44">
        <v>2889.2660000000001</v>
      </c>
      <c r="E19" s="50">
        <f t="shared" si="0"/>
        <v>34.77302131562066</v>
      </c>
    </row>
    <row r="20" spans="1:1021" ht="25.5" x14ac:dyDescent="0.2">
      <c r="A20" s="6" t="s">
        <v>32</v>
      </c>
      <c r="B20" s="21" t="s">
        <v>33</v>
      </c>
      <c r="C20" s="45">
        <v>608.12</v>
      </c>
      <c r="D20" s="44">
        <v>0</v>
      </c>
      <c r="E20" s="50">
        <f t="shared" si="0"/>
        <v>0</v>
      </c>
    </row>
    <row r="21" spans="1:1021" s="16" customFormat="1" ht="18.75" customHeight="1" x14ac:dyDescent="0.2">
      <c r="A21" s="25" t="s">
        <v>34</v>
      </c>
      <c r="B21" s="26" t="s">
        <v>35</v>
      </c>
      <c r="C21" s="47">
        <f>C22+C23+C24+C25</f>
        <v>66984.445000000007</v>
      </c>
      <c r="D21" s="47">
        <f>+D22+D23+D24+D25</f>
        <v>5694.95</v>
      </c>
      <c r="E21" s="48">
        <f t="shared" si="0"/>
        <v>8.5018992095851491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45">
        <v>210.6</v>
      </c>
      <c r="D22" s="45">
        <v>0</v>
      </c>
      <c r="E22" s="50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45">
        <v>163</v>
      </c>
      <c r="D23" s="45">
        <v>0</v>
      </c>
      <c r="E23" s="50">
        <f t="shared" si="0"/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45">
        <v>60972.425000000003</v>
      </c>
      <c r="D24" s="44">
        <v>5634.95</v>
      </c>
      <c r="E24" s="50">
        <f t="shared" si="0"/>
        <v>9.2418006992505219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45">
        <v>5638.42</v>
      </c>
      <c r="D25" s="44">
        <v>60</v>
      </c>
      <c r="E25" s="50">
        <f t="shared" si="0"/>
        <v>1.0641278939844849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7">
        <f>C27+C28+C29+C30</f>
        <v>352334.67099999997</v>
      </c>
      <c r="D26" s="47">
        <f>D27+D28+D29+D30</f>
        <v>16177.329999999998</v>
      </c>
      <c r="E26" s="47">
        <f t="shared" ref="E26" si="1">E27+E28+E29</f>
        <v>36.960156466330936</v>
      </c>
    </row>
    <row r="27" spans="1:1021" s="16" customFormat="1" x14ac:dyDescent="0.2">
      <c r="A27" s="19" t="s">
        <v>46</v>
      </c>
      <c r="B27" s="21" t="s">
        <v>47</v>
      </c>
      <c r="C27" s="45">
        <v>16821.009999999998</v>
      </c>
      <c r="D27" s="44">
        <v>5092.78</v>
      </c>
      <c r="E27" s="50">
        <f t="shared" si="0"/>
        <v>30.276303265975113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45">
        <v>268049.16499999998</v>
      </c>
      <c r="D28" s="44">
        <v>8927.48</v>
      </c>
      <c r="E28" s="50">
        <f>D28/C28*100</f>
        <v>3.3305382615163159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45">
        <v>64326.495999999999</v>
      </c>
      <c r="D29" s="44">
        <v>2157.0700000000002</v>
      </c>
      <c r="E29" s="50">
        <f>D29/C29*100</f>
        <v>3.3533149388395107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45">
        <v>3138</v>
      </c>
      <c r="D30" s="44">
        <v>0</v>
      </c>
      <c r="E30" s="5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6">
        <f>C32+C33+C34+C35+C36</f>
        <v>387572.43000000005</v>
      </c>
      <c r="D31" s="46">
        <f>D32+D33+D34+D35+D36</f>
        <v>193073.04</v>
      </c>
      <c r="E31" s="48">
        <f t="shared" si="0"/>
        <v>49.815989233289883</v>
      </c>
    </row>
    <row r="32" spans="1:1021" x14ac:dyDescent="0.2">
      <c r="A32" s="6" t="s">
        <v>54</v>
      </c>
      <c r="B32" s="18" t="s">
        <v>55</v>
      </c>
      <c r="C32" s="44">
        <v>147828.89000000001</v>
      </c>
      <c r="D32" s="44">
        <v>70087.759999999995</v>
      </c>
      <c r="E32" s="50">
        <f t="shared" si="0"/>
        <v>47.411409231307893</v>
      </c>
    </row>
    <row r="33" spans="1:1021" x14ac:dyDescent="0.2">
      <c r="A33" s="6" t="s">
        <v>56</v>
      </c>
      <c r="B33" s="18" t="s">
        <v>57</v>
      </c>
      <c r="C33" s="44">
        <v>166248.76</v>
      </c>
      <c r="D33" s="44">
        <v>89809.64</v>
      </c>
      <c r="E33" s="50">
        <f t="shared" si="0"/>
        <v>54.021239015557164</v>
      </c>
      <c r="H33" s="9"/>
    </row>
    <row r="34" spans="1:1021" s="16" customFormat="1" x14ac:dyDescent="0.2">
      <c r="A34" s="19" t="s">
        <v>58</v>
      </c>
      <c r="B34" s="18" t="s">
        <v>59</v>
      </c>
      <c r="C34" s="44">
        <v>61301.78</v>
      </c>
      <c r="D34" s="44">
        <v>27721.48</v>
      </c>
      <c r="E34" s="50">
        <f t="shared" si="0"/>
        <v>45.221329625338775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44">
        <v>2980.2</v>
      </c>
      <c r="D35" s="44">
        <v>2597.69</v>
      </c>
      <c r="E35" s="50">
        <f t="shared" si="0"/>
        <v>87.164955372122691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44">
        <v>9212.7999999999993</v>
      </c>
      <c r="D36" s="44">
        <v>2856.47</v>
      </c>
      <c r="E36" s="50">
        <f t="shared" si="0"/>
        <v>31.005448940604374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6">
        <f>C38</f>
        <v>82908.89</v>
      </c>
      <c r="D37" s="46">
        <f>D38</f>
        <v>28470.25</v>
      </c>
      <c r="E37" s="48">
        <f t="shared" si="0"/>
        <v>34.339200536878494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44">
        <v>82908.89</v>
      </c>
      <c r="D38" s="44">
        <v>28470.25</v>
      </c>
      <c r="E38" s="50">
        <f t="shared" si="0"/>
        <v>34.339200536878494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6">
        <f>C40</f>
        <v>356.5</v>
      </c>
      <c r="D39" s="46">
        <f>D40</f>
        <v>343.67399999999998</v>
      </c>
      <c r="E39" s="48">
        <f t="shared" si="0"/>
        <v>96.402244039270684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56">
        <v>356.5</v>
      </c>
      <c r="D40" s="44">
        <v>343.67399999999998</v>
      </c>
      <c r="E40" s="50">
        <f t="shared" si="0"/>
        <v>96.402244039270684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6">
        <f>C42+C43+C44</f>
        <v>27090.99</v>
      </c>
      <c r="D41" s="46">
        <f t="shared" ref="D41:E41" si="2">D42+D43+D44</f>
        <v>13232.019999999999</v>
      </c>
      <c r="E41" s="46">
        <f t="shared" si="2"/>
        <v>116.65413607645021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44">
        <v>2232.1999999999998</v>
      </c>
      <c r="D42" s="44">
        <v>919.67</v>
      </c>
      <c r="E42" s="50">
        <f t="shared" si="0"/>
        <v>41.200161275871338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44">
        <v>23402.59</v>
      </c>
      <c r="D43" s="44">
        <v>11957.64</v>
      </c>
      <c r="E43" s="50">
        <f t="shared" si="0"/>
        <v>51.095370213296896</v>
      </c>
    </row>
    <row r="44" spans="1:1021" s="16" customFormat="1" ht="12" customHeight="1" x14ac:dyDescent="0.2">
      <c r="A44" s="19" t="s">
        <v>78</v>
      </c>
      <c r="B44" s="18" t="s">
        <v>79</v>
      </c>
      <c r="C44" s="44">
        <v>1456.2</v>
      </c>
      <c r="D44" s="44">
        <v>354.71</v>
      </c>
      <c r="E44" s="50">
        <f t="shared" si="0"/>
        <v>24.358604587281967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6">
        <f>C46+C47</f>
        <v>58524.340000000004</v>
      </c>
      <c r="D45" s="46">
        <f>D46+D47</f>
        <v>14331.69</v>
      </c>
      <c r="E45" s="48">
        <f t="shared" si="0"/>
        <v>24.488426524758758</v>
      </c>
    </row>
    <row r="46" spans="1:1021" s="16" customFormat="1" ht="18.75" customHeight="1" x14ac:dyDescent="0.2">
      <c r="A46" s="19" t="s">
        <v>136</v>
      </c>
      <c r="B46" s="18" t="s">
        <v>138</v>
      </c>
      <c r="C46" s="44">
        <v>56764.44</v>
      </c>
      <c r="D46" s="44">
        <v>12571.79</v>
      </c>
      <c r="E46" s="50">
        <f t="shared" si="0"/>
        <v>22.14729855522225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44">
        <v>1759.9</v>
      </c>
      <c r="D47" s="44">
        <v>1759.9</v>
      </c>
      <c r="E47" s="50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6">
        <f>C49</f>
        <v>255</v>
      </c>
      <c r="D48" s="46">
        <f>D49</f>
        <v>88</v>
      </c>
      <c r="E48" s="48">
        <f t="shared" si="0"/>
        <v>34.509803921568626</v>
      </c>
    </row>
    <row r="49" spans="1:1024" s="16" customFormat="1" x14ac:dyDescent="0.2">
      <c r="A49" s="19" t="s">
        <v>86</v>
      </c>
      <c r="B49" s="18" t="s">
        <v>87</v>
      </c>
      <c r="C49" s="44">
        <v>255</v>
      </c>
      <c r="D49" s="44">
        <v>88</v>
      </c>
      <c r="E49" s="50">
        <f t="shared" si="0"/>
        <v>34.509803921568626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6">
        <f>C8+C16+C18+C21+C26+C31+C37+C39+C41+C45+C48</f>
        <v>1103528.7310000001</v>
      </c>
      <c r="D50" s="46">
        <f>D8+D16+D18+D21+D26+D31+D37+D39+D41+D45+D48</f>
        <v>320155.766</v>
      </c>
      <c r="E50" s="48">
        <f t="shared" si="0"/>
        <v>29.012000957136834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zoomScaleNormal="100" workbookViewId="0">
      <selection activeCell="C23" sqref="C23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5.75" customHeight="1" x14ac:dyDescent="0.2">
      <c r="A1" s="2"/>
      <c r="B1" s="60"/>
      <c r="C1" s="60"/>
      <c r="D1" s="60"/>
      <c r="E1" s="60"/>
    </row>
    <row r="2" spans="1:1024" ht="36" customHeight="1" x14ac:dyDescent="0.2">
      <c r="A2" s="58" t="s">
        <v>89</v>
      </c>
      <c r="B2" s="58"/>
      <c r="C2" s="58"/>
      <c r="D2" s="58"/>
      <c r="E2" s="58"/>
    </row>
    <row r="3" spans="1:1024" ht="20.25" x14ac:dyDescent="0.2">
      <c r="A3" s="58" t="s">
        <v>141</v>
      </c>
      <c r="B3" s="58"/>
      <c r="C3" s="58"/>
      <c r="D3" s="58"/>
      <c r="E3" s="58"/>
    </row>
    <row r="4" spans="1:1024" ht="3.75" customHeight="1" x14ac:dyDescent="0.2"/>
    <row r="5" spans="1:1024" ht="21.75" customHeight="1" x14ac:dyDescent="0.2">
      <c r="A5" s="3"/>
      <c r="B5" s="3"/>
      <c r="E5" s="43" t="s">
        <v>1</v>
      </c>
    </row>
    <row r="6" spans="1:1024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J6" s="42"/>
    </row>
    <row r="7" spans="1:1024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x14ac:dyDescent="0.2">
      <c r="A8" s="27" t="s">
        <v>90</v>
      </c>
      <c r="B8" s="28" t="s">
        <v>91</v>
      </c>
      <c r="C8" s="46">
        <f>C9+C10+C11+C12+C13+C14+C15+C16+C17+C18+C19+C20+C21+C22</f>
        <v>295873.57</v>
      </c>
      <c r="D8" s="46">
        <f>D9+D10+D11+D12+D13+D14+D15+D16+D17+D18+D19+D20+D21+D22</f>
        <v>109341.31000000003</v>
      </c>
      <c r="E8" s="48">
        <f t="shared" ref="E8:E20" si="0">D8/C8*100</f>
        <v>36.955416463863273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x14ac:dyDescent="0.2">
      <c r="A9" s="13" t="s">
        <v>92</v>
      </c>
      <c r="B9" s="14" t="s">
        <v>93</v>
      </c>
      <c r="C9" s="44">
        <v>265260</v>
      </c>
      <c r="D9" s="44">
        <v>92393.39</v>
      </c>
      <c r="E9" s="50">
        <f t="shared" si="0"/>
        <v>34.831256126064993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25.5" x14ac:dyDescent="0.2">
      <c r="A10" s="17" t="s">
        <v>94</v>
      </c>
      <c r="B10" s="18" t="s">
        <v>95</v>
      </c>
      <c r="C10" s="44">
        <v>1814.2</v>
      </c>
      <c r="D10" s="44">
        <v>783.48</v>
      </c>
      <c r="E10" s="50">
        <f t="shared" si="0"/>
        <v>43.185977290265683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25.5" x14ac:dyDescent="0.2">
      <c r="A11" s="19" t="s">
        <v>96</v>
      </c>
      <c r="B11" s="20" t="s">
        <v>97</v>
      </c>
      <c r="C11" s="44">
        <v>3747</v>
      </c>
      <c r="D11" s="44">
        <v>2267.1</v>
      </c>
      <c r="E11" s="50">
        <f t="shared" si="0"/>
        <v>60.504403522818251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98</v>
      </c>
      <c r="B12" s="20" t="s">
        <v>99</v>
      </c>
      <c r="C12" s="44">
        <v>0</v>
      </c>
      <c r="D12" s="44">
        <v>2.09</v>
      </c>
      <c r="E12" s="51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100</v>
      </c>
      <c r="B13" s="20" t="s">
        <v>101</v>
      </c>
      <c r="C13" s="44">
        <v>846</v>
      </c>
      <c r="D13" s="44">
        <v>495.82</v>
      </c>
      <c r="E13" s="50">
        <f t="shared" si="0"/>
        <v>58.607565011820327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7" t="s">
        <v>102</v>
      </c>
      <c r="B14" s="18" t="s">
        <v>103</v>
      </c>
      <c r="C14" s="44">
        <v>625</v>
      </c>
      <c r="D14" s="44">
        <v>93.1</v>
      </c>
      <c r="E14" s="50">
        <f t="shared" si="0"/>
        <v>14.895999999999997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137</v>
      </c>
      <c r="B15" s="21" t="s">
        <v>104</v>
      </c>
      <c r="C15" s="44">
        <v>331</v>
      </c>
      <c r="D15" s="44">
        <v>63.46</v>
      </c>
      <c r="E15" s="50">
        <f t="shared" si="0"/>
        <v>19.172205438066463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x14ac:dyDescent="0.2">
      <c r="A16" s="19" t="s">
        <v>105</v>
      </c>
      <c r="B16" s="21" t="s">
        <v>106</v>
      </c>
      <c r="C16" s="44">
        <v>30</v>
      </c>
      <c r="D16" s="44">
        <v>11.24</v>
      </c>
      <c r="E16" s="50">
        <f t="shared" si="0"/>
        <v>37.466666666666661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4" ht="25.5" x14ac:dyDescent="0.2">
      <c r="A17" s="6" t="s">
        <v>133</v>
      </c>
      <c r="B17" s="21" t="s">
        <v>107</v>
      </c>
      <c r="C17" s="44">
        <v>17161.490000000002</v>
      </c>
      <c r="D17" s="44">
        <v>8204.4</v>
      </c>
      <c r="E17" s="50">
        <f t="shared" si="0"/>
        <v>47.807037733903051</v>
      </c>
      <c r="F17" s="15"/>
    </row>
    <row r="18" spans="1:1024" x14ac:dyDescent="0.2">
      <c r="A18" s="6" t="s">
        <v>108</v>
      </c>
      <c r="B18" s="21" t="s">
        <v>109</v>
      </c>
      <c r="C18" s="45">
        <v>0</v>
      </c>
      <c r="D18" s="44">
        <v>0.56999999999999995</v>
      </c>
      <c r="E18" s="51" t="s">
        <v>17</v>
      </c>
      <c r="F18" s="15"/>
    </row>
    <row r="19" spans="1:1024" s="16" customFormat="1" x14ac:dyDescent="0.2">
      <c r="A19" s="19" t="s">
        <v>110</v>
      </c>
      <c r="B19" s="21" t="s">
        <v>111</v>
      </c>
      <c r="C19" s="45">
        <v>1073.175</v>
      </c>
      <c r="D19" s="45">
        <v>46.68</v>
      </c>
      <c r="E19" s="50">
        <f t="shared" si="0"/>
        <v>4.3497099727444271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</row>
    <row r="20" spans="1:1024" s="16" customFormat="1" x14ac:dyDescent="0.2">
      <c r="A20" s="19" t="s">
        <v>112</v>
      </c>
      <c r="B20" s="21" t="s">
        <v>113</v>
      </c>
      <c r="C20" s="45">
        <v>4800.99</v>
      </c>
      <c r="D20" s="45">
        <v>4802.55</v>
      </c>
      <c r="E20" s="50">
        <f t="shared" si="0"/>
        <v>100.03249329825725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</row>
    <row r="21" spans="1:1024" s="16" customFormat="1" x14ac:dyDescent="0.2">
      <c r="A21" s="19" t="s">
        <v>114</v>
      </c>
      <c r="B21" s="21" t="s">
        <v>115</v>
      </c>
      <c r="C21" s="45">
        <v>126.815</v>
      </c>
      <c r="D21" s="44">
        <v>103.11</v>
      </c>
      <c r="E21" s="50">
        <f t="shared" ref="E21:E32" si="1">D21/C21*100</f>
        <v>81.307416315104689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4" s="16" customFormat="1" x14ac:dyDescent="0.2">
      <c r="A22" s="19" t="s">
        <v>134</v>
      </c>
      <c r="B22" s="21" t="s">
        <v>135</v>
      </c>
      <c r="C22" s="45">
        <v>57.9</v>
      </c>
      <c r="D22" s="44">
        <v>74.319999999999993</v>
      </c>
      <c r="E22" s="50">
        <f t="shared" si="1"/>
        <v>128.35924006908462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4" s="16" customFormat="1" x14ac:dyDescent="0.2">
      <c r="A23" s="25" t="s">
        <v>116</v>
      </c>
      <c r="B23" s="26" t="s">
        <v>117</v>
      </c>
      <c r="C23" s="47">
        <f>C24</f>
        <v>675631.61900000006</v>
      </c>
      <c r="D23" s="47">
        <f>D24</f>
        <v>274411.12900000007</v>
      </c>
      <c r="E23" s="48">
        <f t="shared" si="1"/>
        <v>40.615495379886895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4" s="23" customFormat="1" ht="25.5" x14ac:dyDescent="0.2">
      <c r="A24" s="19" t="s">
        <v>118</v>
      </c>
      <c r="B24" s="21" t="s">
        <v>119</v>
      </c>
      <c r="C24" s="47">
        <f>C25+C26+C27+C28+C30+C31</f>
        <v>675631.61900000006</v>
      </c>
      <c r="D24" s="47">
        <f>D25+D26+D27+D28+D30+D31+D29</f>
        <v>274411.12900000007</v>
      </c>
      <c r="E24" s="49">
        <f t="shared" si="1"/>
        <v>40.615495379886895</v>
      </c>
      <c r="AMH24" s="24"/>
      <c r="AMI24" s="24"/>
      <c r="AMJ24" s="24"/>
    </row>
    <row r="25" spans="1:1024" s="23" customFormat="1" x14ac:dyDescent="0.2">
      <c r="A25" s="19" t="s">
        <v>120</v>
      </c>
      <c r="B25" s="21" t="s">
        <v>121</v>
      </c>
      <c r="C25" s="45">
        <v>332428</v>
      </c>
      <c r="D25" s="45">
        <v>138510</v>
      </c>
      <c r="E25" s="49">
        <f t="shared" si="1"/>
        <v>41.666165304968295</v>
      </c>
      <c r="AMH25" s="24"/>
      <c r="AMI25" s="24"/>
      <c r="AMJ25" s="24"/>
    </row>
    <row r="26" spans="1:1024" s="23" customFormat="1" x14ac:dyDescent="0.2">
      <c r="A26" s="19" t="s">
        <v>122</v>
      </c>
      <c r="B26" s="21" t="s">
        <v>123</v>
      </c>
      <c r="C26" s="45">
        <v>91692.04</v>
      </c>
      <c r="D26" s="45">
        <v>6879.64</v>
      </c>
      <c r="E26" s="49">
        <f t="shared" si="1"/>
        <v>7.5029849919360512</v>
      </c>
      <c r="AMH26" s="24"/>
      <c r="AMI26" s="24"/>
      <c r="AMJ26" s="24"/>
    </row>
    <row r="27" spans="1:1024" s="23" customFormat="1" x14ac:dyDescent="0.2">
      <c r="A27" s="19" t="s">
        <v>124</v>
      </c>
      <c r="B27" s="21" t="s">
        <v>125</v>
      </c>
      <c r="C27" s="45">
        <v>239541.8</v>
      </c>
      <c r="D27" s="45">
        <v>122274.71</v>
      </c>
      <c r="E27" s="49">
        <f t="shared" si="1"/>
        <v>51.0452497225954</v>
      </c>
      <c r="AMH27" s="24"/>
      <c r="AMI27" s="24"/>
      <c r="AMJ27" s="24"/>
    </row>
    <row r="28" spans="1:1024" s="23" customFormat="1" x14ac:dyDescent="0.2">
      <c r="A28" s="19" t="s">
        <v>126</v>
      </c>
      <c r="B28" s="21" t="s">
        <v>127</v>
      </c>
      <c r="C28" s="45">
        <v>11719.54</v>
      </c>
      <c r="D28" s="45">
        <v>6526.2</v>
      </c>
      <c r="E28" s="49">
        <f t="shared" si="1"/>
        <v>55.686485988357902</v>
      </c>
      <c r="AMH28" s="24"/>
      <c r="AMI28" s="24"/>
      <c r="AMJ28" s="24"/>
    </row>
    <row r="29" spans="1:1024" s="23" customFormat="1" ht="63.75" x14ac:dyDescent="0.2">
      <c r="A29" s="19" t="s">
        <v>143</v>
      </c>
      <c r="B29" s="21" t="s">
        <v>142</v>
      </c>
      <c r="C29" s="45">
        <v>0</v>
      </c>
      <c r="D29" s="45">
        <v>-29.66</v>
      </c>
      <c r="E29" s="49" t="s">
        <v>17</v>
      </c>
      <c r="AMH29" s="24"/>
      <c r="AMI29" s="24"/>
      <c r="AMJ29" s="24"/>
    </row>
    <row r="30" spans="1:1024" s="23" customFormat="1" ht="42.75" customHeight="1" x14ac:dyDescent="0.2">
      <c r="A30" s="19" t="s">
        <v>128</v>
      </c>
      <c r="B30" s="21" t="s">
        <v>129</v>
      </c>
      <c r="C30" s="45">
        <v>1605.9349999999999</v>
      </c>
      <c r="D30" s="45">
        <v>1605.9349999999999</v>
      </c>
      <c r="E30" s="49">
        <f t="shared" si="1"/>
        <v>100</v>
      </c>
      <c r="AMH30" s="24"/>
      <c r="AMI30" s="24"/>
      <c r="AMJ30" s="24"/>
    </row>
    <row r="31" spans="1:1024" s="23" customFormat="1" ht="47.25" customHeight="1" x14ac:dyDescent="0.2">
      <c r="A31" s="19" t="s">
        <v>130</v>
      </c>
      <c r="B31" s="21" t="s">
        <v>131</v>
      </c>
      <c r="C31" s="45">
        <v>-1355.6959999999999</v>
      </c>
      <c r="D31" s="45">
        <v>-1355.6959999999999</v>
      </c>
      <c r="E31" s="49">
        <f t="shared" si="1"/>
        <v>100</v>
      </c>
      <c r="AMH31" s="24"/>
      <c r="AMI31" s="24"/>
      <c r="AMJ31" s="24"/>
    </row>
    <row r="32" spans="1:1024" s="55" customFormat="1" ht="26.25" customHeight="1" x14ac:dyDescent="0.2">
      <c r="A32" s="61" t="s">
        <v>132</v>
      </c>
      <c r="B32" s="61"/>
      <c r="C32" s="52">
        <f>C8+C23</f>
        <v>971505.18900000001</v>
      </c>
      <c r="D32" s="52">
        <f>D8+D23</f>
        <v>383752.43900000013</v>
      </c>
      <c r="E32" s="53">
        <f t="shared" si="1"/>
        <v>39.500812074406753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</row>
    <row r="33" spans="1:1024" ht="4.5" customHeight="1" x14ac:dyDescent="0.2">
      <c r="A33" s="10"/>
      <c r="B33" s="11"/>
      <c r="C33" s="36"/>
      <c r="D33" s="36"/>
      <c r="E33" s="39"/>
    </row>
    <row r="34" spans="1:1024" s="12" customFormat="1" ht="15.75" x14ac:dyDescent="0.25">
      <c r="C34" s="37"/>
      <c r="D34" s="37"/>
      <c r="E34" s="37"/>
      <c r="AMH34"/>
      <c r="AMI34"/>
      <c r="AMJ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5</cp:revision>
  <cp:lastPrinted>2023-09-07T11:13:05Z</cp:lastPrinted>
  <dcterms:created xsi:type="dcterms:W3CDTF">2021-08-25T08:22:51Z</dcterms:created>
  <dcterms:modified xsi:type="dcterms:W3CDTF">2024-07-31T06:21:37Z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