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ОТЧЕТНОСТЬ\Отчетность для ПУБЛИКАЦИИ\Отчет по исполнению бюджета на сайт\за 2024 год\"/>
    </mc:Choice>
  </mc:AlternateContent>
  <xr:revisionPtr revIDLastSave="0" documentId="13_ncr:1_{44247269-568D-462C-A151-C419C96EE8C5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расходы" sheetId="1" r:id="rId1"/>
    <sheet name="доход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1" i="2" l="1"/>
  <c r="C8" i="2" s="1"/>
  <c r="D21" i="2"/>
  <c r="D24" i="2"/>
  <c r="C24" i="2"/>
  <c r="E28" i="1" l="1"/>
  <c r="E22" i="2"/>
  <c r="E29" i="1" l="1"/>
  <c r="E31" i="2"/>
  <c r="E30" i="2"/>
  <c r="E28" i="2"/>
  <c r="D26" i="1" l="1"/>
  <c r="C26" i="1"/>
  <c r="D23" i="2" l="1"/>
  <c r="C23" i="2"/>
  <c r="C32" i="2" s="1"/>
  <c r="E20" i="2"/>
  <c r="E16" i="2"/>
  <c r="D45" i="1" l="1"/>
  <c r="C45" i="1"/>
  <c r="E46" i="1"/>
  <c r="D8" i="2" l="1"/>
  <c r="C48" i="1" l="1"/>
  <c r="C41" i="1"/>
  <c r="C39" i="1"/>
  <c r="C37" i="1"/>
  <c r="C31" i="1"/>
  <c r="C21" i="1"/>
  <c r="C18" i="1"/>
  <c r="C16" i="1"/>
  <c r="D8" i="1"/>
  <c r="C8" i="1"/>
  <c r="D41" i="1"/>
  <c r="C50" i="1" l="1"/>
  <c r="E12" i="1"/>
  <c r="D18" i="1" l="1"/>
  <c r="E43" i="1" l="1"/>
  <c r="D39" i="1"/>
  <c r="D48" i="1" l="1"/>
  <c r="D37" i="1"/>
  <c r="D31" i="1"/>
  <c r="D21" i="1"/>
  <c r="D16" i="1"/>
  <c r="E8" i="1"/>
  <c r="D32" i="2"/>
  <c r="D50" i="1" l="1"/>
  <c r="E27" i="2" l="1"/>
  <c r="E26" i="2"/>
  <c r="E25" i="2"/>
  <c r="E24" i="2"/>
  <c r="E23" i="2"/>
  <c r="E21" i="2"/>
  <c r="E19" i="2"/>
  <c r="E17" i="2"/>
  <c r="E15" i="2"/>
  <c r="E14" i="2"/>
  <c r="E13" i="2"/>
  <c r="E11" i="2"/>
  <c r="E10" i="2"/>
  <c r="E9" i="2"/>
  <c r="E49" i="1"/>
  <c r="E47" i="1"/>
  <c r="E44" i="1"/>
  <c r="E42" i="1"/>
  <c r="E40" i="1"/>
  <c r="E38" i="1"/>
  <c r="E36" i="1"/>
  <c r="E35" i="1"/>
  <c r="E34" i="1"/>
  <c r="E33" i="1"/>
  <c r="E32" i="1"/>
  <c r="E27" i="1"/>
  <c r="E25" i="1"/>
  <c r="E24" i="1"/>
  <c r="E23" i="1"/>
  <c r="E22" i="1"/>
  <c r="E20" i="1"/>
  <c r="E19" i="1"/>
  <c r="E17" i="1"/>
  <c r="E15" i="1"/>
  <c r="E14" i="1"/>
  <c r="E13" i="1"/>
  <c r="E11" i="1"/>
  <c r="E10" i="1"/>
  <c r="E9" i="1"/>
  <c r="E41" i="1" l="1"/>
  <c r="E26" i="1"/>
  <c r="E39" i="1"/>
  <c r="E45" i="1"/>
  <c r="E37" i="1"/>
  <c r="E16" i="1"/>
  <c r="E21" i="1"/>
  <c r="E48" i="1"/>
  <c r="E18" i="1"/>
  <c r="E31" i="1"/>
  <c r="E8" i="2"/>
  <c r="E32" i="2"/>
  <c r="E50" i="1" l="1"/>
</calcChain>
</file>

<file path=xl/sharedStrings.xml><?xml version="1.0" encoding="utf-8"?>
<sst xmlns="http://schemas.openxmlformats.org/spreadsheetml/2006/main" count="154" uniqueCount="144">
  <si>
    <t xml:space="preserve">Отчет об исполнении расходов бюджета городского округа ЗАТО Свободный </t>
  </si>
  <si>
    <t>тыс. руб.</t>
  </si>
  <si>
    <t>Наименование раздела, подраздела, целевой статьи или вида расхода</t>
  </si>
  <si>
    <t xml:space="preserve">Код раздела,подраздела, классификации,расходов  бюджета  </t>
  </si>
  <si>
    <t>утверждено по бюджету</t>
  </si>
  <si>
    <t>исполнено</t>
  </si>
  <si>
    <t>% исполнения к годовому плану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</si>
  <si>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</si>
  <si>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</si>
  <si>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</si>
  <si>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</si>
  <si>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</si>
  <si>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01 03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</si>
  <si>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</si>
  <si>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01 04</t>
  </si>
  <si>
    <t>Судебная система</t>
  </si>
  <si>
    <t>01 05</t>
  </si>
  <si>
    <t>-</t>
  </si>
  <si>
    <t>Обеспечение деятельности финансовых, налоговых и таможенных органов и органов финансового (финансового-бюджетного) надзора</t>
  </si>
  <si>
    <t>01 06</t>
  </si>
  <si>
    <t>Резервные фонды</t>
  </si>
  <si>
    <t>01 11</t>
  </si>
  <si>
    <t>Другие общегосударственные вопросы</t>
  </si>
  <si>
    <t>01 13</t>
  </si>
  <si>
    <t>Национальная оборона</t>
  </si>
  <si>
    <t>02 00</t>
  </si>
  <si>
    <t>Мобилизационная  и вневойсковая подготовка</t>
  </si>
  <si>
    <t xml:space="preserve">02 03 </t>
  </si>
  <si>
    <t>Национальная безопасность и правоохранительная деятельность</t>
  </si>
  <si>
    <t>03 00</t>
  </si>
  <si>
    <t>Обеспечение пожарной безопасности</t>
  </si>
  <si>
    <t>03 10</t>
  </si>
  <si>
    <t xml:space="preserve">Другие вопросы в области национальной безопасности и правоохранительной деятельности </t>
  </si>
  <si>
    <t>03 14</t>
  </si>
  <si>
    <t>Национальная  экономика</t>
  </si>
  <si>
    <t>04 00</t>
  </si>
  <si>
    <t>Сельское хозяйство и рыболовство</t>
  </si>
  <si>
    <t>04 05</t>
  </si>
  <si>
    <t>Водное хозяйство</t>
  </si>
  <si>
    <t>04 06</t>
  </si>
  <si>
    <t>Дорожное хозяйство (дорожные фонды)</t>
  </si>
  <si>
    <t>04 09</t>
  </si>
  <si>
    <t>Другие вопросы в области национальной экономики</t>
  </si>
  <si>
    <t>04 12</t>
  </si>
  <si>
    <t>Жилищно-коммунальное хозяйство</t>
  </si>
  <si>
    <t>05 00</t>
  </si>
  <si>
    <t>Жилищное хозяйство</t>
  </si>
  <si>
    <t xml:space="preserve">05 01 </t>
  </si>
  <si>
    <t>Коммунальное хозяйство</t>
  </si>
  <si>
    <t>05 02</t>
  </si>
  <si>
    <t>Благоустройство</t>
  </si>
  <si>
    <t>05 03</t>
  </si>
  <si>
    <t>Образование</t>
  </si>
  <si>
    <t>07 00</t>
  </si>
  <si>
    <t>Дошкольное образование</t>
  </si>
  <si>
    <t>07 01</t>
  </si>
  <si>
    <t>Общее образование</t>
  </si>
  <si>
    <t>07 02</t>
  </si>
  <si>
    <t>Дополнительное образование детей</t>
  </si>
  <si>
    <t>07 03</t>
  </si>
  <si>
    <t>Молодежная политика и оздоровление детей</t>
  </si>
  <si>
    <t>07 07</t>
  </si>
  <si>
    <t>Другие вопросы в области образования</t>
  </si>
  <si>
    <t>07 09</t>
  </si>
  <si>
    <t>Культура, кинематография</t>
  </si>
  <si>
    <t>08 00</t>
  </si>
  <si>
    <t>Культура</t>
  </si>
  <si>
    <t>08 01</t>
  </si>
  <si>
    <t>Здравоохранение</t>
  </si>
  <si>
    <t>09 00</t>
  </si>
  <si>
    <t>Санитарно-эпидемиологическое благополучие</t>
  </si>
  <si>
    <t>09 07</t>
  </si>
  <si>
    <t>Социальная политика</t>
  </si>
  <si>
    <t>10 00</t>
  </si>
  <si>
    <t>Пенсионное обеспечение</t>
  </si>
  <si>
    <t>10 01</t>
  </si>
  <si>
    <t>Социальное обеспечение населения</t>
  </si>
  <si>
    <t>10 03</t>
  </si>
  <si>
    <t>Другие вопросы в области социальной политики</t>
  </si>
  <si>
    <t>10 06</t>
  </si>
  <si>
    <t>Физическая культура и спорт</t>
  </si>
  <si>
    <t>11 00</t>
  </si>
  <si>
    <t>Массовый спорт</t>
  </si>
  <si>
    <t>11 02</t>
  </si>
  <si>
    <t>Средства массовой информации</t>
  </si>
  <si>
    <t>12 00</t>
  </si>
  <si>
    <t>Другие вопросы в области средств массовой информации</t>
  </si>
  <si>
    <t>12 04</t>
  </si>
  <si>
    <t>ВСЕГО РАСХОДОВ:</t>
  </si>
  <si>
    <t xml:space="preserve">Отчет об исполнении доходов бюджета городского округа ЗАТО Свободный </t>
  </si>
  <si>
    <t>Налоговые и неналоговые доходы</t>
  </si>
  <si>
    <t>1 00 00000</t>
  </si>
  <si>
    <t>Налог на доходы физических лиц</t>
  </si>
  <si>
    <t>1 01 02000</t>
  </si>
  <si>
    <t>Акцизы по подакцизным товарам (продукции), производимыми на территории РФ</t>
  </si>
  <si>
    <t>1 03 02000</t>
  </si>
  <si>
    <t>Налог, взимаемый в связи с применением упрощенной системы налогообложения</t>
  </si>
  <si>
    <t>1 05 01000</t>
  </si>
  <si>
    <t>Единый налог на вмененный доход для отдельных видов деятельности</t>
  </si>
  <si>
    <t>1 05 02000</t>
  </si>
  <si>
    <t>Налог, взимаемый в связи с применением патентной системы налогообложения</t>
  </si>
  <si>
    <t>1 05 04000</t>
  </si>
  <si>
    <t>Налог на имущество физических лиц</t>
  </si>
  <si>
    <t>1 06 01000</t>
  </si>
  <si>
    <t>1 06 06000</t>
  </si>
  <si>
    <t>Государственная пошлина</t>
  </si>
  <si>
    <t>1 08 00000</t>
  </si>
  <si>
    <t>1 11 00000</t>
  </si>
  <si>
    <t>Платежи при пользовании природными ресурсами</t>
  </si>
  <si>
    <t>1 12 00000</t>
  </si>
  <si>
    <t>Доходы от оказания платных услуг и компенсации затрат  государства</t>
  </si>
  <si>
    <t>1 13 00000</t>
  </si>
  <si>
    <t>Доходы от продажи материальных и нематериальных активов</t>
  </si>
  <si>
    <t>1 14 00000</t>
  </si>
  <si>
    <t>Штрафы, санкции, возмещение ущерба</t>
  </si>
  <si>
    <t>1 16 00000</t>
  </si>
  <si>
    <t>Безвозмездные поступления</t>
  </si>
  <si>
    <t>2 00 00000</t>
  </si>
  <si>
    <t>Безвозмездные поступления от других бюджетов бюджетной системы РФ</t>
  </si>
  <si>
    <t>2 02 00000</t>
  </si>
  <si>
    <t>Дотации бюджетам бюджетной системы РФ</t>
  </si>
  <si>
    <t>2 02 10000</t>
  </si>
  <si>
    <t>Субсидии бюджета бюджетной системы РФ</t>
  </si>
  <si>
    <t>2 02 20000</t>
  </si>
  <si>
    <t>Субвенции бюджетам бюджетной системы РФ</t>
  </si>
  <si>
    <t>2 02 30000</t>
  </si>
  <si>
    <t>Иные межбюджетные трансферты</t>
  </si>
  <si>
    <t>2 02 40000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</si>
  <si>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</si>
  <si>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</si>
  <si>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</si>
  <si>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2 19 00000</t>
  </si>
  <si>
    <t>ВСЕГО ДОХОДОВ:</t>
  </si>
  <si>
    <t>Доходы от использования имущества, находящегося в государственной и муниципальной собственности</t>
  </si>
  <si>
    <t>Невыясненые поступления</t>
  </si>
  <si>
    <t>1 17 00000</t>
  </si>
  <si>
    <t>Физическая культура</t>
  </si>
  <si>
    <t>Земельный налог</t>
  </si>
  <si>
    <t>11 01</t>
  </si>
  <si>
    <t>05 05</t>
  </si>
  <si>
    <t>Другие вопросы в области жилищно-комунального хозяйства</t>
  </si>
  <si>
    <t>2 08 04000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</si>
  <si>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</si>
  <si>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 01.08.2024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</si>
</sst>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" fontId="1" fillId="0" borderId="0" xfId="0" applyNumberFormat="1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1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wrapText="1"/>
    </xf>
    <xf numFmtId="4" fontId="1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0" fontId="6" fillId="0" borderId="0" xfId="0" applyFont="1" applyFill="1"/>
    <xf numFmtId="0" fontId="1" fillId="0" borderId="1" xfId="0" applyFont="1" applyFill="1" applyBorder="1" applyAlignment="1">
      <alignment horizontal="center" vertical="distributed" textRotation="90" wrapText="1"/>
    </xf>
    <xf numFmtId="164" fontId="4" fillId="0" borderId="0" xfId="0" applyNumberFormat="1" applyFont="1" applyFill="1" applyBorder="1"/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center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164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1" fillId="0" borderId="2" xfId="0" applyNumberFormat="1" applyFont="1" applyFill="1" applyBorder="1"/>
    <xf numFmtId="0" fontId="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2"/>
  <sheetViews>
    <sheetView zoomScaleNormal="100" workbookViewId="0">
      <selection activeCell="A3" sqref="A3:E3"/>
    </sheetView>
  </sheetViews>
  <sheetFormatPr defaultColWidth="9.140625" defaultRowHeight="12.75" x14ac:dyDescent="0.2"/>
  <cols>
    <col min="1" max="1" width="61.140625" style="1" customWidth="1"/>
    <col min="2" max="2" width="13" style="15" customWidth="1"/>
    <col min="3" max="3" width="15" style="15" customWidth="1"/>
    <col min="4" max="4" width="14.7109375" style="15" customWidth="1"/>
    <col min="5" max="5" width="11.28515625" style="15" customWidth="1"/>
    <col min="6" max="6" width="2.7109375" style="1" customWidth="1"/>
    <col min="7" max="7" width="4.85546875" style="1" customWidth="1"/>
    <col min="8" max="1021" width="9.140625" style="1"/>
    <col min="1022" max="1024" width="11.5703125" customWidth="1"/>
  </cols>
  <sheetData>
    <row r="1" spans="1:1024" ht="1.5" customHeight="1" x14ac:dyDescent="0.2">
      <c r="A1" s="59"/>
      <c r="B1" s="59"/>
      <c r="C1" s="59"/>
      <c r="D1" s="59"/>
      <c r="E1" s="59"/>
    </row>
    <row r="2" spans="1:1024" ht="54" customHeight="1" x14ac:dyDescent="0.2">
      <c r="A2" s="58" t="s">
        <v>0</v>
      </c>
      <c r="B2" s="58"/>
      <c r="C2" s="58"/>
      <c r="D2" s="58"/>
      <c r="E2" s="58"/>
    </row>
    <row r="3" spans="1:1024" ht="20.25" x14ac:dyDescent="0.2">
      <c r="A3" s="60" t="s">
        <v>143</v>
      </c>
      <c r="B3" s="60"/>
      <c r="C3" s="60"/>
      <c r="D3" s="60"/>
      <c r="E3" s="60"/>
    </row>
    <row r="4" spans="1:1024" ht="3.75" customHeight="1" x14ac:dyDescent="0.2"/>
    <row r="5" spans="1:1024" ht="22.5" customHeight="1" x14ac:dyDescent="0.2">
      <c r="A5" s="3"/>
      <c r="B5" s="31"/>
      <c r="E5" s="43" t="s">
        <v>1</v>
      </c>
    </row>
    <row r="6" spans="1:1024" ht="116.25" customHeight="1" x14ac:dyDescent="0.2">
      <c r="A6" s="22" t="s">
        <v>2</v>
      </c>
      <c r="B6" s="32" t="s">
        <v>3</v>
      </c>
      <c r="C6" s="32" t="s">
        <v>4</v>
      </c>
      <c r="D6" s="41" t="s">
        <v>5</v>
      </c>
      <c r="E6" s="38" t="s">
        <v>6</v>
      </c>
    </row>
    <row r="7" spans="1:1024" s="3" customFormat="1" x14ac:dyDescent="0.2">
      <c r="A7" s="4">
        <v>2</v>
      </c>
      <c r="B7" s="33">
        <v>3</v>
      </c>
      <c r="C7" s="33">
        <v>6</v>
      </c>
      <c r="D7" s="33">
        <v>7</v>
      </c>
      <c r="E7" s="33">
        <v>8</v>
      </c>
      <c r="AMH7"/>
      <c r="AMI7"/>
      <c r="AMJ7"/>
    </row>
    <row r="8" spans="1:1024" s="16" customFormat="1" ht="17.25" customHeight="1" x14ac:dyDescent="0.2">
      <c r="A8" s="27" t="s">
        <v>7</v>
      </c>
      <c r="B8" s="28" t="s">
        <v>8</v>
      </c>
      <c r="C8" s="46">
        <f>C9+C10+C11+C12+C13+C14+C15</f>
        <v>116363.433</v>
      </c>
      <c r="D8" s="46">
        <f>D9+D10+D11+D12+D13+D14+D15</f>
        <v>58837.55</v>
      </c>
      <c r="E8" s="48">
        <f>D8/C8*100</f>
        <v>50.563607899055363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</row>
    <row r="9" spans="1:1024" s="16" customFormat="1" ht="25.5" x14ac:dyDescent="0.2">
      <c r="A9" s="13" t="s">
        <v>9</v>
      </c>
      <c r="B9" s="14" t="s">
        <v>10</v>
      </c>
      <c r="C9" s="44">
        <v>3634.3449999999998</v>
      </c>
      <c r="D9" s="44">
        <v>2361.1039999999998</v>
      </c>
      <c r="E9" s="50">
        <f>D9/C9*100</f>
        <v>64.966424486393009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</row>
    <row r="10" spans="1:1024" s="16" customFormat="1" ht="51.75" customHeight="1" x14ac:dyDescent="0.2">
      <c r="A10" s="17" t="s">
        <v>11</v>
      </c>
      <c r="B10" s="18" t="s">
        <v>12</v>
      </c>
      <c r="C10" s="44">
        <v>2229</v>
      </c>
      <c r="D10" s="44">
        <v>1098.8699999999999</v>
      </c>
      <c r="E10" s="50">
        <f>D10/C10*100</f>
        <v>49.298788694481829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</row>
    <row r="11" spans="1:1024" s="16" customFormat="1" ht="38.25" x14ac:dyDescent="0.2">
      <c r="A11" s="19" t="s">
        <v>13</v>
      </c>
      <c r="B11" s="20" t="s">
        <v>14</v>
      </c>
      <c r="C11" s="44">
        <v>33885.040000000001</v>
      </c>
      <c r="D11" s="44">
        <v>15375.19</v>
      </c>
      <c r="E11" s="50">
        <f>D11/C11*100</f>
        <v>45.374566475353134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</row>
    <row r="12" spans="1:1024" s="16" customFormat="1" x14ac:dyDescent="0.2">
      <c r="A12" s="19" t="s">
        <v>15</v>
      </c>
      <c r="B12" s="20" t="s">
        <v>16</v>
      </c>
      <c r="C12" s="44">
        <v>4.5999999999999996</v>
      </c>
      <c r="D12" s="44">
        <v>0</v>
      </c>
      <c r="E12" s="50">
        <f>D12/C12*100</f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</row>
    <row r="13" spans="1:1024" s="16" customFormat="1" ht="25.5" x14ac:dyDescent="0.2">
      <c r="A13" s="17" t="s">
        <v>18</v>
      </c>
      <c r="B13" s="18" t="s">
        <v>19</v>
      </c>
      <c r="C13" s="44">
        <v>14882.51</v>
      </c>
      <c r="D13" s="44">
        <v>7595.0259999999998</v>
      </c>
      <c r="E13" s="50">
        <f t="shared" ref="E13:E50" si="0">D13/C13*100</f>
        <v>51.033232969438622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</row>
    <row r="14" spans="1:1024" s="16" customFormat="1" x14ac:dyDescent="0.2">
      <c r="A14" s="19" t="s">
        <v>20</v>
      </c>
      <c r="B14" s="21" t="s">
        <v>21</v>
      </c>
      <c r="C14" s="44">
        <v>4313.6400000000003</v>
      </c>
      <c r="D14" s="44">
        <v>0</v>
      </c>
      <c r="E14" s="50">
        <f t="shared" si="0"/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</row>
    <row r="15" spans="1:1024" s="16" customFormat="1" x14ac:dyDescent="0.2">
      <c r="A15" s="19" t="s">
        <v>22</v>
      </c>
      <c r="B15" s="21" t="s">
        <v>23</v>
      </c>
      <c r="C15" s="44">
        <v>57414.298000000003</v>
      </c>
      <c r="D15" s="44">
        <v>32407.360000000001</v>
      </c>
      <c r="E15" s="50">
        <f t="shared" si="0"/>
        <v>56.444755276812749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</row>
    <row r="16" spans="1:1024" s="16" customFormat="1" ht="20.25" customHeight="1" x14ac:dyDescent="0.2">
      <c r="A16" s="25" t="s">
        <v>24</v>
      </c>
      <c r="B16" s="26" t="s">
        <v>25</v>
      </c>
      <c r="C16" s="46">
        <f>C17</f>
        <v>403.1</v>
      </c>
      <c r="D16" s="46">
        <f>D17</f>
        <v>227.45</v>
      </c>
      <c r="E16" s="48">
        <f t="shared" si="0"/>
        <v>56.425204663855119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</row>
    <row r="17" spans="1:1021" s="16" customFormat="1" x14ac:dyDescent="0.2">
      <c r="A17" s="19" t="s">
        <v>26</v>
      </c>
      <c r="B17" s="21" t="s">
        <v>27</v>
      </c>
      <c r="C17" s="45">
        <v>403.1</v>
      </c>
      <c r="D17" s="44">
        <v>227.45</v>
      </c>
      <c r="E17" s="50">
        <f t="shared" si="0"/>
        <v>56.425204663855119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</row>
    <row r="18" spans="1:1021" ht="29.25" customHeight="1" x14ac:dyDescent="0.2">
      <c r="A18" s="7" t="s">
        <v>28</v>
      </c>
      <c r="B18" s="26" t="s">
        <v>29</v>
      </c>
      <c r="C18" s="47">
        <f>C19+C20</f>
        <v>8944.4950000000008</v>
      </c>
      <c r="D18" s="47">
        <f>D19+D20</f>
        <v>4160.6859999999997</v>
      </c>
      <c r="E18" s="48">
        <f t="shared" si="0"/>
        <v>46.516723414793113</v>
      </c>
    </row>
    <row r="19" spans="1:1021" x14ac:dyDescent="0.2">
      <c r="A19" s="6" t="s">
        <v>30</v>
      </c>
      <c r="B19" s="21" t="s">
        <v>31</v>
      </c>
      <c r="C19" s="45">
        <v>8308.93</v>
      </c>
      <c r="D19" s="44">
        <v>4160.6859999999997</v>
      </c>
      <c r="E19" s="50">
        <f t="shared" si="0"/>
        <v>50.074871252977218</v>
      </c>
    </row>
    <row r="20" spans="1:1021" ht="25.5" x14ac:dyDescent="0.2">
      <c r="A20" s="6" t="s">
        <v>32</v>
      </c>
      <c r="B20" s="21" t="s">
        <v>33</v>
      </c>
      <c r="C20" s="45">
        <v>635.56500000000005</v>
      </c>
      <c r="D20" s="44">
        <v>0</v>
      </c>
      <c r="E20" s="50">
        <f t="shared" si="0"/>
        <v>0</v>
      </c>
    </row>
    <row r="21" spans="1:1021" s="16" customFormat="1" ht="18.75" customHeight="1" x14ac:dyDescent="0.2">
      <c r="A21" s="25" t="s">
        <v>34</v>
      </c>
      <c r="B21" s="26" t="s">
        <v>35</v>
      </c>
      <c r="C21" s="47">
        <f>C22+C23+C24+C25</f>
        <v>66984.445000000007</v>
      </c>
      <c r="D21" s="47">
        <f>+D22+D23+D24+D25</f>
        <v>8518.1239999999998</v>
      </c>
      <c r="E21" s="48">
        <f t="shared" si="0"/>
        <v>12.716570242539143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  <c r="AMG21" s="15"/>
    </row>
    <row r="22" spans="1:1021" s="16" customFormat="1" x14ac:dyDescent="0.2">
      <c r="A22" s="19" t="s">
        <v>36</v>
      </c>
      <c r="B22" s="21" t="s">
        <v>37</v>
      </c>
      <c r="C22" s="45">
        <v>210.6</v>
      </c>
      <c r="D22" s="45">
        <v>19.847999999999999</v>
      </c>
      <c r="E22" s="50">
        <f t="shared" si="0"/>
        <v>9.4245014245014254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</row>
    <row r="23" spans="1:1021" s="16" customFormat="1" x14ac:dyDescent="0.2">
      <c r="A23" s="19" t="s">
        <v>38</v>
      </c>
      <c r="B23" s="21" t="s">
        <v>39</v>
      </c>
      <c r="C23" s="45">
        <v>163</v>
      </c>
      <c r="D23" s="45">
        <v>29.58</v>
      </c>
      <c r="E23" s="50">
        <f t="shared" si="0"/>
        <v>18.14723926380368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</row>
    <row r="24" spans="1:1021" s="16" customFormat="1" x14ac:dyDescent="0.2">
      <c r="A24" s="19" t="s">
        <v>40</v>
      </c>
      <c r="B24" s="21" t="s">
        <v>41</v>
      </c>
      <c r="C24" s="45">
        <v>60972.425000000003</v>
      </c>
      <c r="D24" s="44">
        <v>8309.8060000000005</v>
      </c>
      <c r="E24" s="50">
        <f t="shared" si="0"/>
        <v>13.628793671893483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</row>
    <row r="25" spans="1:1021" s="16" customFormat="1" x14ac:dyDescent="0.2">
      <c r="A25" s="19" t="s">
        <v>42</v>
      </c>
      <c r="B25" s="21" t="s">
        <v>43</v>
      </c>
      <c r="C25" s="45">
        <v>5638.42</v>
      </c>
      <c r="D25" s="44">
        <v>158.88999999999999</v>
      </c>
      <c r="E25" s="50">
        <f t="shared" si="0"/>
        <v>2.8179880179199137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</row>
    <row r="26" spans="1:1021" ht="18" customHeight="1" x14ac:dyDescent="0.2">
      <c r="A26" s="7" t="s">
        <v>44</v>
      </c>
      <c r="B26" s="26" t="s">
        <v>45</v>
      </c>
      <c r="C26" s="47">
        <f>C27+C28+C29+C30</f>
        <v>350905.36499999999</v>
      </c>
      <c r="D26" s="47">
        <f>D27+D28+D29+D30</f>
        <v>37650.618999999999</v>
      </c>
      <c r="E26" s="47">
        <f t="shared" ref="E26" si="1">E27+E28+E29</f>
        <v>71.094608560845472</v>
      </c>
    </row>
    <row r="27" spans="1:1021" s="16" customFormat="1" x14ac:dyDescent="0.2">
      <c r="A27" s="19" t="s">
        <v>46</v>
      </c>
      <c r="B27" s="21" t="s">
        <v>47</v>
      </c>
      <c r="C27" s="45">
        <v>16821.009999999998</v>
      </c>
      <c r="D27" s="44">
        <v>7315.3959999999997</v>
      </c>
      <c r="E27" s="50">
        <f t="shared" si="0"/>
        <v>43.489635877988306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</row>
    <row r="28" spans="1:1021" s="16" customFormat="1" x14ac:dyDescent="0.2">
      <c r="A28" s="19" t="s">
        <v>48</v>
      </c>
      <c r="B28" s="21" t="s">
        <v>49</v>
      </c>
      <c r="C28" s="45">
        <v>267809.16499999998</v>
      </c>
      <c r="D28" s="44">
        <v>15999.365</v>
      </c>
      <c r="E28" s="50">
        <f>D28/C28*100</f>
        <v>5.9741663434109888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</row>
    <row r="29" spans="1:1021" s="16" customFormat="1" x14ac:dyDescent="0.2">
      <c r="A29" s="17" t="s">
        <v>50</v>
      </c>
      <c r="B29" s="21" t="s">
        <v>51</v>
      </c>
      <c r="C29" s="45">
        <v>66275.19</v>
      </c>
      <c r="D29" s="44">
        <v>14335.858</v>
      </c>
      <c r="E29" s="50">
        <f>D29/C29*100</f>
        <v>21.630806339446178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</row>
    <row r="30" spans="1:1021" s="16" customFormat="1" x14ac:dyDescent="0.2">
      <c r="A30" s="17" t="s">
        <v>140</v>
      </c>
      <c r="B30" s="21" t="s">
        <v>139</v>
      </c>
      <c r="C30" s="45">
        <v>0</v>
      </c>
      <c r="D30" s="44">
        <v>0</v>
      </c>
      <c r="E30" s="51" t="s">
        <v>17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</row>
    <row r="31" spans="1:1021" ht="18.75" customHeight="1" x14ac:dyDescent="0.2">
      <c r="A31" s="8" t="s">
        <v>52</v>
      </c>
      <c r="B31" s="34" t="s">
        <v>53</v>
      </c>
      <c r="C31" s="46">
        <f>C32+C33+C34+C35+C36</f>
        <v>388245.93000000005</v>
      </c>
      <c r="D31" s="46">
        <f>D32+D33+D34+D35+D36</f>
        <v>257081.57799999998</v>
      </c>
      <c r="E31" s="48">
        <f t="shared" si="0"/>
        <v>66.216168190095374</v>
      </c>
    </row>
    <row r="32" spans="1:1021" x14ac:dyDescent="0.2">
      <c r="A32" s="6" t="s">
        <v>54</v>
      </c>
      <c r="B32" s="18" t="s">
        <v>55</v>
      </c>
      <c r="C32" s="44">
        <v>147828.89000000001</v>
      </c>
      <c r="D32" s="44">
        <v>106166.628</v>
      </c>
      <c r="E32" s="50">
        <f t="shared" si="0"/>
        <v>71.817239512520175</v>
      </c>
    </row>
    <row r="33" spans="1:1021" x14ac:dyDescent="0.2">
      <c r="A33" s="6" t="s">
        <v>56</v>
      </c>
      <c r="B33" s="18" t="s">
        <v>57</v>
      </c>
      <c r="C33" s="44">
        <v>166922.26</v>
      </c>
      <c r="D33" s="44">
        <v>105222.84</v>
      </c>
      <c r="E33" s="50">
        <f t="shared" si="0"/>
        <v>63.037032927783265</v>
      </c>
      <c r="H33" s="9"/>
    </row>
    <row r="34" spans="1:1021" s="16" customFormat="1" x14ac:dyDescent="0.2">
      <c r="A34" s="19" t="s">
        <v>58</v>
      </c>
      <c r="B34" s="18" t="s">
        <v>59</v>
      </c>
      <c r="C34" s="44">
        <v>61301.78</v>
      </c>
      <c r="D34" s="44">
        <v>39921.620000000003</v>
      </c>
      <c r="E34" s="50">
        <f t="shared" si="0"/>
        <v>65.123100830024839</v>
      </c>
      <c r="F34" s="15"/>
      <c r="G34" s="15"/>
      <c r="H34" s="29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</row>
    <row r="35" spans="1:1021" s="16" customFormat="1" x14ac:dyDescent="0.2">
      <c r="A35" s="19" t="s">
        <v>60</v>
      </c>
      <c r="B35" s="18" t="s">
        <v>61</v>
      </c>
      <c r="C35" s="44">
        <v>2980.2</v>
      </c>
      <c r="D35" s="44">
        <v>2885.8</v>
      </c>
      <c r="E35" s="50">
        <f t="shared" si="0"/>
        <v>96.83242735386888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</row>
    <row r="36" spans="1:1021" s="16" customFormat="1" x14ac:dyDescent="0.2">
      <c r="A36" s="19" t="s">
        <v>62</v>
      </c>
      <c r="B36" s="18" t="s">
        <v>63</v>
      </c>
      <c r="C36" s="44">
        <v>9212.7999999999993</v>
      </c>
      <c r="D36" s="44">
        <v>2884.69</v>
      </c>
      <c r="E36" s="50">
        <f t="shared" si="0"/>
        <v>31.311761896491841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</row>
    <row r="37" spans="1:1021" s="16" customFormat="1" ht="18.75" customHeight="1" x14ac:dyDescent="0.2">
      <c r="A37" s="25" t="s">
        <v>64</v>
      </c>
      <c r="B37" s="34" t="s">
        <v>65</v>
      </c>
      <c r="C37" s="46">
        <f>C38</f>
        <v>82908.89</v>
      </c>
      <c r="D37" s="46">
        <f>D38</f>
        <v>37771.675000000003</v>
      </c>
      <c r="E37" s="48">
        <f t="shared" si="0"/>
        <v>45.558051736068357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</row>
    <row r="38" spans="1:1021" s="16" customFormat="1" x14ac:dyDescent="0.2">
      <c r="A38" s="19" t="s">
        <v>66</v>
      </c>
      <c r="B38" s="18" t="s">
        <v>67</v>
      </c>
      <c r="C38" s="44">
        <v>82908.89</v>
      </c>
      <c r="D38" s="44">
        <v>37771.675000000003</v>
      </c>
      <c r="E38" s="50">
        <f t="shared" si="0"/>
        <v>45.558051736068357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</row>
    <row r="39" spans="1:1021" s="16" customFormat="1" ht="18.75" customHeight="1" x14ac:dyDescent="0.2">
      <c r="A39" s="40" t="s">
        <v>68</v>
      </c>
      <c r="B39" s="34" t="s">
        <v>69</v>
      </c>
      <c r="C39" s="46">
        <f>C40</f>
        <v>356.5</v>
      </c>
      <c r="D39" s="46">
        <f>D40</f>
        <v>343.67399999999998</v>
      </c>
      <c r="E39" s="48">
        <f t="shared" si="0"/>
        <v>96.402244039270684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</row>
    <row r="40" spans="1:1021" s="16" customFormat="1" x14ac:dyDescent="0.2">
      <c r="A40" s="19" t="s">
        <v>70</v>
      </c>
      <c r="B40" s="30" t="s">
        <v>71</v>
      </c>
      <c r="C40" s="56">
        <v>356.5</v>
      </c>
      <c r="D40" s="44">
        <v>343.67399999999998</v>
      </c>
      <c r="E40" s="50">
        <f t="shared" si="0"/>
        <v>96.402244039270684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</row>
    <row r="41" spans="1:1021" s="16" customFormat="1" ht="18" customHeight="1" x14ac:dyDescent="0.2">
      <c r="A41" s="25" t="s">
        <v>72</v>
      </c>
      <c r="B41" s="34" t="s">
        <v>73</v>
      </c>
      <c r="C41" s="46">
        <f>C42+C43+C44</f>
        <v>27090.99</v>
      </c>
      <c r="D41" s="46">
        <f t="shared" ref="D41:E41" si="2">D42+D43+D44</f>
        <v>17680.419999999998</v>
      </c>
      <c r="E41" s="46">
        <f t="shared" si="2"/>
        <v>164.465458228068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</row>
    <row r="42" spans="1:1021" s="16" customFormat="1" x14ac:dyDescent="0.2">
      <c r="A42" s="19" t="s">
        <v>74</v>
      </c>
      <c r="B42" s="18" t="s">
        <v>75</v>
      </c>
      <c r="C42" s="44">
        <v>2232.1999999999998</v>
      </c>
      <c r="D42" s="44">
        <v>1287.53</v>
      </c>
      <c r="E42" s="50">
        <f t="shared" si="0"/>
        <v>57.67986739539468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</row>
    <row r="43" spans="1:1021" x14ac:dyDescent="0.2">
      <c r="A43" s="6" t="s">
        <v>76</v>
      </c>
      <c r="B43" s="18" t="s">
        <v>77</v>
      </c>
      <c r="C43" s="44">
        <v>23402.59</v>
      </c>
      <c r="D43" s="44">
        <v>15822.41</v>
      </c>
      <c r="E43" s="50">
        <f t="shared" si="0"/>
        <v>67.609653461433112</v>
      </c>
    </row>
    <row r="44" spans="1:1021" s="16" customFormat="1" ht="12" customHeight="1" x14ac:dyDescent="0.2">
      <c r="A44" s="19" t="s">
        <v>78</v>
      </c>
      <c r="B44" s="18" t="s">
        <v>79</v>
      </c>
      <c r="C44" s="44">
        <v>1456.2</v>
      </c>
      <c r="D44" s="44">
        <v>570.48</v>
      </c>
      <c r="E44" s="50">
        <f t="shared" si="0"/>
        <v>39.175937371240217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</row>
    <row r="45" spans="1:1021" ht="19.5" customHeight="1" x14ac:dyDescent="0.2">
      <c r="A45" s="7" t="s">
        <v>80</v>
      </c>
      <c r="B45" s="34" t="s">
        <v>81</v>
      </c>
      <c r="C45" s="46">
        <f>C46+C47</f>
        <v>58772.840000000004</v>
      </c>
      <c r="D45" s="46">
        <f>D46+D47</f>
        <v>20497.52</v>
      </c>
      <c r="E45" s="48">
        <f t="shared" si="0"/>
        <v>34.875837206437531</v>
      </c>
    </row>
    <row r="46" spans="1:1021" s="16" customFormat="1" ht="18.75" customHeight="1" x14ac:dyDescent="0.2">
      <c r="A46" s="19" t="s">
        <v>136</v>
      </c>
      <c r="B46" s="18" t="s">
        <v>138</v>
      </c>
      <c r="C46" s="44">
        <v>56764.44</v>
      </c>
      <c r="D46" s="44">
        <v>18489.12</v>
      </c>
      <c r="E46" s="50">
        <f t="shared" si="0"/>
        <v>32.571659299378268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</row>
    <row r="47" spans="1:1021" s="16" customFormat="1" x14ac:dyDescent="0.2">
      <c r="A47" s="19" t="s">
        <v>82</v>
      </c>
      <c r="B47" s="18" t="s">
        <v>83</v>
      </c>
      <c r="C47" s="44">
        <v>2008.4</v>
      </c>
      <c r="D47" s="44">
        <v>2008.4</v>
      </c>
      <c r="E47" s="50">
        <f t="shared" si="0"/>
        <v>100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</row>
    <row r="48" spans="1:1021" x14ac:dyDescent="0.2">
      <c r="A48" s="7" t="s">
        <v>84</v>
      </c>
      <c r="B48" s="34" t="s">
        <v>85</v>
      </c>
      <c r="C48" s="46">
        <f>C49</f>
        <v>255</v>
      </c>
      <c r="D48" s="46">
        <f>D49</f>
        <v>143</v>
      </c>
      <c r="E48" s="48">
        <f t="shared" si="0"/>
        <v>56.078431372549019</v>
      </c>
    </row>
    <row r="49" spans="1:1024" s="16" customFormat="1" x14ac:dyDescent="0.2">
      <c r="A49" s="19" t="s">
        <v>86</v>
      </c>
      <c r="B49" s="18" t="s">
        <v>87</v>
      </c>
      <c r="C49" s="44">
        <v>255</v>
      </c>
      <c r="D49" s="44">
        <v>143</v>
      </c>
      <c r="E49" s="50">
        <f t="shared" si="0"/>
        <v>56.078431372549019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</row>
    <row r="50" spans="1:1024" ht="18" customHeight="1" x14ac:dyDescent="0.2">
      <c r="A50" s="8" t="s">
        <v>88</v>
      </c>
      <c r="B50" s="34"/>
      <c r="C50" s="46">
        <f>C8+C16+C18+C21+C26+C31+C37+C39+C41+C45+C48</f>
        <v>1101230.9880000001</v>
      </c>
      <c r="D50" s="46">
        <f>D8+D16+D18+D21+D26+D31+D37+D39+D41+D45+D48</f>
        <v>442912.29599999997</v>
      </c>
      <c r="E50" s="48">
        <f t="shared" si="0"/>
        <v>40.219745069505791</v>
      </c>
    </row>
    <row r="51" spans="1:1024" ht="4.5" customHeight="1" x14ac:dyDescent="0.2">
      <c r="A51" s="10"/>
      <c r="B51" s="35"/>
      <c r="C51" s="36"/>
      <c r="D51" s="36"/>
      <c r="E51" s="39"/>
    </row>
    <row r="52" spans="1:1024" s="12" customFormat="1" ht="15.75" x14ac:dyDescent="0.25">
      <c r="B52" s="37"/>
      <c r="C52" s="37"/>
      <c r="D52" s="37"/>
      <c r="E52" s="37"/>
      <c r="AMH52"/>
      <c r="AMI52"/>
      <c r="AMJ52"/>
    </row>
  </sheetData>
  <mergeCells count="3">
    <mergeCell ref="A2:E2"/>
    <mergeCell ref="A1:E1"/>
    <mergeCell ref="A3:E3"/>
  </mergeCells>
  <printOptions horizontalCentered="1"/>
  <pageMargins left="0.62986111111111098" right="0.35416666666666702" top="0.59027777777777801" bottom="0.35416666666666702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I34"/>
  <sheetViews>
    <sheetView tabSelected="1" zoomScaleNormal="100" workbookViewId="0">
      <selection activeCell="J6" sqref="J6"/>
    </sheetView>
  </sheetViews>
  <sheetFormatPr defaultColWidth="9.140625" defaultRowHeight="12.75" x14ac:dyDescent="0.2"/>
  <cols>
    <col min="1" max="1" width="61.140625" style="1" customWidth="1"/>
    <col min="2" max="2" width="13" style="1" customWidth="1"/>
    <col min="3" max="3" width="15" style="15" customWidth="1"/>
    <col min="4" max="4" width="14.7109375" style="15" customWidth="1"/>
    <col min="5" max="5" width="11.28515625" style="15" customWidth="1"/>
    <col min="6" max="6" width="2.7109375" style="1" customWidth="1"/>
    <col min="7" max="7" width="4.85546875" style="1" customWidth="1"/>
    <col min="8" max="1020" width="9.140625" style="1"/>
    <col min="1021" max="1023" width="11.5703125" customWidth="1"/>
  </cols>
  <sheetData>
    <row r="1" spans="1:1023" ht="15.75" customHeight="1" x14ac:dyDescent="0.2">
      <c r="A1" s="2"/>
      <c r="B1" s="61"/>
      <c r="C1" s="61"/>
      <c r="D1" s="61"/>
      <c r="E1" s="61"/>
    </row>
    <row r="2" spans="1:1023" ht="36" customHeight="1" x14ac:dyDescent="0.2">
      <c r="A2" s="60" t="s">
        <v>89</v>
      </c>
      <c r="B2" s="60"/>
      <c r="C2" s="60"/>
      <c r="D2" s="60"/>
      <c r="E2" s="60"/>
    </row>
    <row r="3" spans="1:1023" ht="20.25" x14ac:dyDescent="0.2">
      <c r="A3" s="60" t="s">
        <v>143</v>
      </c>
      <c r="B3" s="60"/>
      <c r="C3" s="60"/>
      <c r="D3" s="60"/>
      <c r="E3" s="60"/>
    </row>
    <row r="4" spans="1:1023" ht="3.75" customHeight="1" x14ac:dyDescent="0.2"/>
    <row r="5" spans="1:1023" ht="21.75" customHeight="1" x14ac:dyDescent="0.2">
      <c r="A5" s="3"/>
      <c r="B5" s="3"/>
      <c r="E5" s="43" t="s">
        <v>1</v>
      </c>
    </row>
    <row r="6" spans="1:1023" ht="116.25" customHeight="1" x14ac:dyDescent="0.2">
      <c r="A6" s="22" t="s">
        <v>2</v>
      </c>
      <c r="B6" s="5" t="s">
        <v>3</v>
      </c>
      <c r="C6" s="32" t="s">
        <v>4</v>
      </c>
      <c r="D6" s="41" t="s">
        <v>5</v>
      </c>
      <c r="E6" s="32" t="s">
        <v>6</v>
      </c>
      <c r="I6" s="42"/>
    </row>
    <row r="7" spans="1:1023" s="3" customFormat="1" x14ac:dyDescent="0.2">
      <c r="A7" s="4">
        <v>2</v>
      </c>
      <c r="B7" s="4">
        <v>3</v>
      </c>
      <c r="C7" s="33">
        <v>6</v>
      </c>
      <c r="D7" s="33">
        <v>7</v>
      </c>
      <c r="E7" s="33">
        <v>8</v>
      </c>
      <c r="AMG7"/>
      <c r="AMH7"/>
      <c r="AMI7"/>
    </row>
    <row r="8" spans="1:1023" s="16" customFormat="1" x14ac:dyDescent="0.2">
      <c r="A8" s="27" t="s">
        <v>90</v>
      </c>
      <c r="B8" s="28" t="s">
        <v>91</v>
      </c>
      <c r="C8" s="46">
        <f>C9+C10+C11+C12+C13+C14+C15+C16+C17+C18+C19+C20+C21+C22</f>
        <v>296040.32000000001</v>
      </c>
      <c r="D8" s="46">
        <f>D9+D10+D11+D12+D13+D14+D15+D16+D17+D18+D19+D20+D21+D22</f>
        <v>164077.96200000003</v>
      </c>
      <c r="E8" s="48">
        <f t="shared" ref="E8:E20" si="0">D8/C8*100</f>
        <v>55.424194244892057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</row>
    <row r="9" spans="1:1023" s="16" customFormat="1" x14ac:dyDescent="0.2">
      <c r="A9" s="13" t="s">
        <v>92</v>
      </c>
      <c r="B9" s="14" t="s">
        <v>93</v>
      </c>
      <c r="C9" s="44">
        <v>265260</v>
      </c>
      <c r="D9" s="44">
        <v>141875.897</v>
      </c>
      <c r="E9" s="50">
        <f t="shared" si="0"/>
        <v>53.485597903943308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</row>
    <row r="10" spans="1:1023" s="16" customFormat="1" ht="25.5" x14ac:dyDescent="0.2">
      <c r="A10" s="17" t="s">
        <v>94</v>
      </c>
      <c r="B10" s="18" t="s">
        <v>95</v>
      </c>
      <c r="C10" s="44">
        <v>1814.2</v>
      </c>
      <c r="D10" s="44">
        <v>1096.82</v>
      </c>
      <c r="E10" s="50">
        <f t="shared" si="0"/>
        <v>60.457501929224996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</row>
    <row r="11" spans="1:1023" s="16" customFormat="1" ht="25.5" x14ac:dyDescent="0.2">
      <c r="A11" s="19" t="s">
        <v>96</v>
      </c>
      <c r="B11" s="20" t="s">
        <v>97</v>
      </c>
      <c r="C11" s="44">
        <v>3747</v>
      </c>
      <c r="D11" s="44">
        <v>2783.7</v>
      </c>
      <c r="E11" s="50">
        <f t="shared" si="0"/>
        <v>74.291433146517207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</row>
    <row r="12" spans="1:1023" s="16" customFormat="1" x14ac:dyDescent="0.2">
      <c r="A12" s="19" t="s">
        <v>98</v>
      </c>
      <c r="B12" s="20" t="s">
        <v>99</v>
      </c>
      <c r="C12" s="44">
        <v>0</v>
      </c>
      <c r="D12" s="44">
        <v>4.1280000000000001</v>
      </c>
      <c r="E12" s="51" t="s">
        <v>17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</row>
    <row r="13" spans="1:1023" s="16" customFormat="1" ht="25.5" x14ac:dyDescent="0.2">
      <c r="A13" s="17" t="s">
        <v>100</v>
      </c>
      <c r="B13" s="20" t="s">
        <v>101</v>
      </c>
      <c r="C13" s="44">
        <v>846</v>
      </c>
      <c r="D13" s="44">
        <v>530.04</v>
      </c>
      <c r="E13" s="50">
        <f t="shared" si="0"/>
        <v>62.652482269503537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</row>
    <row r="14" spans="1:1023" s="16" customFormat="1" x14ac:dyDescent="0.2">
      <c r="A14" s="17" t="s">
        <v>102</v>
      </c>
      <c r="B14" s="18" t="s">
        <v>103</v>
      </c>
      <c r="C14" s="44">
        <v>625</v>
      </c>
      <c r="D14" s="44">
        <v>110.61499999999999</v>
      </c>
      <c r="E14" s="50">
        <f t="shared" si="0"/>
        <v>17.698399999999999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</row>
    <row r="15" spans="1:1023" s="16" customFormat="1" x14ac:dyDescent="0.2">
      <c r="A15" s="19" t="s">
        <v>137</v>
      </c>
      <c r="B15" s="21" t="s">
        <v>104</v>
      </c>
      <c r="C15" s="44">
        <v>331</v>
      </c>
      <c r="D15" s="44">
        <v>63.46</v>
      </c>
      <c r="E15" s="50">
        <f t="shared" si="0"/>
        <v>19.172205438066463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</row>
    <row r="16" spans="1:1023" s="16" customFormat="1" x14ac:dyDescent="0.2">
      <c r="A16" s="19" t="s">
        <v>105</v>
      </c>
      <c r="B16" s="21" t="s">
        <v>106</v>
      </c>
      <c r="C16" s="44">
        <v>30</v>
      </c>
      <c r="D16" s="44">
        <v>10.67</v>
      </c>
      <c r="E16" s="50">
        <f t="shared" si="0"/>
        <v>35.56666666666667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</row>
    <row r="17" spans="1:1023" ht="25.5" x14ac:dyDescent="0.2">
      <c r="A17" s="6" t="s">
        <v>133</v>
      </c>
      <c r="B17" s="21" t="s">
        <v>107</v>
      </c>
      <c r="C17" s="44">
        <v>17179.04</v>
      </c>
      <c r="D17" s="44">
        <v>11920.614</v>
      </c>
      <c r="E17" s="50">
        <f t="shared" si="0"/>
        <v>69.390454879900147</v>
      </c>
      <c r="F17" s="15"/>
    </row>
    <row r="18" spans="1:1023" x14ac:dyDescent="0.2">
      <c r="A18" s="6" t="s">
        <v>108</v>
      </c>
      <c r="B18" s="21" t="s">
        <v>109</v>
      </c>
      <c r="C18" s="45">
        <v>0</v>
      </c>
      <c r="D18" s="44">
        <v>0.66</v>
      </c>
      <c r="E18" s="51" t="s">
        <v>17</v>
      </c>
      <c r="F18" s="15"/>
    </row>
    <row r="19" spans="1:1023" s="16" customFormat="1" x14ac:dyDescent="0.2">
      <c r="A19" s="19" t="s">
        <v>110</v>
      </c>
      <c r="B19" s="21" t="s">
        <v>111</v>
      </c>
      <c r="C19" s="45">
        <v>1089.23</v>
      </c>
      <c r="D19" s="45">
        <v>171.416</v>
      </c>
      <c r="E19" s="50">
        <f t="shared" si="0"/>
        <v>15.73735574672016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  <c r="AAA19" s="15"/>
      <c r="AAB19" s="15"/>
      <c r="AAC19" s="15"/>
      <c r="AAD19" s="15"/>
      <c r="AAE19" s="15"/>
      <c r="AAF19" s="15"/>
      <c r="AAG19" s="15"/>
      <c r="AAH19" s="15"/>
      <c r="AAI19" s="15"/>
      <c r="AAJ19" s="15"/>
      <c r="AAK19" s="15"/>
      <c r="AAL19" s="15"/>
      <c r="AAM19" s="15"/>
      <c r="AAN19" s="15"/>
      <c r="AAO19" s="15"/>
      <c r="AAP19" s="15"/>
      <c r="AAQ19" s="15"/>
      <c r="AAR19" s="15"/>
      <c r="AAS19" s="15"/>
      <c r="AAT19" s="15"/>
      <c r="AAU19" s="15"/>
      <c r="AAV19" s="15"/>
      <c r="AAW19" s="15"/>
      <c r="AAX19" s="15"/>
      <c r="AAY19" s="15"/>
      <c r="AAZ19" s="15"/>
      <c r="ABA19" s="15"/>
      <c r="ABB19" s="15"/>
      <c r="ABC19" s="15"/>
      <c r="ABD19" s="15"/>
      <c r="ABE19" s="15"/>
      <c r="ABF19" s="15"/>
      <c r="ABG19" s="15"/>
      <c r="ABH19" s="15"/>
      <c r="ABI19" s="15"/>
      <c r="ABJ19" s="15"/>
      <c r="ABK19" s="15"/>
      <c r="ABL19" s="15"/>
      <c r="ABM19" s="15"/>
      <c r="ABN19" s="15"/>
      <c r="ABO19" s="15"/>
      <c r="ABP19" s="15"/>
      <c r="ABQ19" s="15"/>
      <c r="ABR19" s="15"/>
      <c r="ABS19" s="15"/>
      <c r="ABT19" s="15"/>
      <c r="ABU19" s="15"/>
      <c r="ABV19" s="15"/>
      <c r="ABW19" s="15"/>
      <c r="ABX19" s="15"/>
      <c r="ABY19" s="15"/>
      <c r="ABZ19" s="15"/>
      <c r="ACA19" s="15"/>
      <c r="ACB19" s="15"/>
      <c r="ACC19" s="15"/>
      <c r="ACD19" s="15"/>
      <c r="ACE19" s="15"/>
      <c r="ACF19" s="15"/>
      <c r="ACG19" s="15"/>
      <c r="ACH19" s="15"/>
      <c r="ACI19" s="15"/>
      <c r="ACJ19" s="15"/>
      <c r="ACK19" s="15"/>
      <c r="ACL19" s="15"/>
      <c r="ACM19" s="15"/>
      <c r="ACN19" s="15"/>
      <c r="ACO19" s="15"/>
      <c r="ACP19" s="15"/>
      <c r="ACQ19" s="15"/>
      <c r="ACR19" s="15"/>
      <c r="ACS19" s="15"/>
      <c r="ACT19" s="15"/>
      <c r="ACU19" s="15"/>
      <c r="ACV19" s="15"/>
      <c r="ACW19" s="15"/>
      <c r="ACX19" s="15"/>
      <c r="ACY19" s="15"/>
      <c r="ACZ19" s="15"/>
      <c r="ADA19" s="15"/>
      <c r="ADB19" s="15"/>
      <c r="ADC19" s="15"/>
      <c r="ADD19" s="15"/>
      <c r="ADE19" s="15"/>
      <c r="ADF19" s="15"/>
      <c r="ADG19" s="15"/>
      <c r="ADH19" s="15"/>
      <c r="ADI19" s="15"/>
      <c r="ADJ19" s="15"/>
      <c r="ADK19" s="15"/>
      <c r="ADL19" s="15"/>
      <c r="ADM19" s="15"/>
      <c r="ADN19" s="15"/>
      <c r="ADO19" s="15"/>
      <c r="ADP19" s="15"/>
      <c r="ADQ19" s="15"/>
      <c r="ADR19" s="15"/>
      <c r="ADS19" s="15"/>
      <c r="ADT19" s="15"/>
      <c r="ADU19" s="15"/>
      <c r="ADV19" s="15"/>
      <c r="ADW19" s="15"/>
      <c r="ADX19" s="15"/>
      <c r="ADY19" s="15"/>
      <c r="ADZ19" s="15"/>
      <c r="AEA19" s="15"/>
      <c r="AEB19" s="15"/>
      <c r="AEC19" s="15"/>
      <c r="AED19" s="15"/>
      <c r="AEE19" s="15"/>
      <c r="AEF19" s="15"/>
      <c r="AEG19" s="15"/>
      <c r="AEH19" s="15"/>
      <c r="AEI19" s="15"/>
      <c r="AEJ19" s="15"/>
      <c r="AEK19" s="15"/>
      <c r="AEL19" s="15"/>
      <c r="AEM19" s="15"/>
      <c r="AEN19" s="15"/>
      <c r="AEO19" s="15"/>
      <c r="AEP19" s="15"/>
      <c r="AEQ19" s="15"/>
      <c r="AER19" s="15"/>
      <c r="AES19" s="15"/>
      <c r="AET19" s="15"/>
      <c r="AEU19" s="15"/>
      <c r="AEV19" s="15"/>
      <c r="AEW19" s="15"/>
      <c r="AEX19" s="15"/>
      <c r="AEY19" s="15"/>
      <c r="AEZ19" s="15"/>
      <c r="AFA19" s="15"/>
      <c r="AFB19" s="15"/>
      <c r="AFC19" s="15"/>
      <c r="AFD19" s="15"/>
      <c r="AFE19" s="15"/>
      <c r="AFF19" s="15"/>
      <c r="AFG19" s="15"/>
      <c r="AFH19" s="15"/>
      <c r="AFI19" s="15"/>
      <c r="AFJ19" s="15"/>
      <c r="AFK19" s="15"/>
      <c r="AFL19" s="15"/>
      <c r="AFM19" s="15"/>
      <c r="AFN19" s="15"/>
      <c r="AFO19" s="15"/>
      <c r="AFP19" s="15"/>
      <c r="AFQ19" s="15"/>
      <c r="AFR19" s="15"/>
      <c r="AFS19" s="15"/>
      <c r="AFT19" s="15"/>
      <c r="AFU19" s="15"/>
      <c r="AFV19" s="15"/>
      <c r="AFW19" s="15"/>
      <c r="AFX19" s="15"/>
      <c r="AFY19" s="15"/>
      <c r="AFZ19" s="15"/>
      <c r="AGA19" s="15"/>
      <c r="AGB19" s="15"/>
      <c r="AGC19" s="15"/>
      <c r="AGD19" s="15"/>
      <c r="AGE19" s="15"/>
      <c r="AGF19" s="15"/>
      <c r="AGG19" s="15"/>
      <c r="AGH19" s="15"/>
      <c r="AGI19" s="15"/>
      <c r="AGJ19" s="15"/>
      <c r="AGK19" s="15"/>
      <c r="AGL19" s="15"/>
      <c r="AGM19" s="15"/>
      <c r="AGN19" s="15"/>
      <c r="AGO19" s="15"/>
      <c r="AGP19" s="15"/>
      <c r="AGQ19" s="15"/>
      <c r="AGR19" s="15"/>
      <c r="AGS19" s="15"/>
      <c r="AGT19" s="15"/>
      <c r="AGU19" s="15"/>
      <c r="AGV19" s="15"/>
      <c r="AGW19" s="15"/>
      <c r="AGX19" s="15"/>
      <c r="AGY19" s="15"/>
      <c r="AGZ19" s="15"/>
      <c r="AHA19" s="15"/>
      <c r="AHB19" s="15"/>
      <c r="AHC19" s="15"/>
      <c r="AHD19" s="15"/>
      <c r="AHE19" s="15"/>
      <c r="AHF19" s="15"/>
      <c r="AHG19" s="15"/>
      <c r="AHH19" s="15"/>
      <c r="AHI19" s="15"/>
      <c r="AHJ19" s="15"/>
      <c r="AHK19" s="15"/>
      <c r="AHL19" s="15"/>
      <c r="AHM19" s="15"/>
      <c r="AHN19" s="15"/>
      <c r="AHO19" s="15"/>
      <c r="AHP19" s="15"/>
      <c r="AHQ19" s="15"/>
      <c r="AHR19" s="15"/>
      <c r="AHS19" s="15"/>
      <c r="AHT19" s="15"/>
      <c r="AHU19" s="15"/>
      <c r="AHV19" s="15"/>
      <c r="AHW19" s="15"/>
      <c r="AHX19" s="15"/>
      <c r="AHY19" s="15"/>
      <c r="AHZ19" s="15"/>
      <c r="AIA19" s="15"/>
      <c r="AIB19" s="15"/>
      <c r="AIC19" s="15"/>
      <c r="AID19" s="15"/>
      <c r="AIE19" s="15"/>
      <c r="AIF19" s="15"/>
      <c r="AIG19" s="15"/>
      <c r="AIH19" s="15"/>
      <c r="AII19" s="15"/>
      <c r="AIJ19" s="15"/>
      <c r="AIK19" s="15"/>
      <c r="AIL19" s="15"/>
      <c r="AIM19" s="15"/>
      <c r="AIN19" s="15"/>
      <c r="AIO19" s="15"/>
      <c r="AIP19" s="15"/>
      <c r="AIQ19" s="15"/>
      <c r="AIR19" s="15"/>
      <c r="AIS19" s="15"/>
      <c r="AIT19" s="15"/>
      <c r="AIU19" s="15"/>
      <c r="AIV19" s="15"/>
      <c r="AIW19" s="15"/>
      <c r="AIX19" s="15"/>
      <c r="AIY19" s="15"/>
      <c r="AIZ19" s="15"/>
      <c r="AJA19" s="15"/>
      <c r="AJB19" s="15"/>
      <c r="AJC19" s="15"/>
      <c r="AJD19" s="15"/>
      <c r="AJE19" s="15"/>
      <c r="AJF19" s="15"/>
      <c r="AJG19" s="15"/>
      <c r="AJH19" s="15"/>
      <c r="AJI19" s="15"/>
      <c r="AJJ19" s="15"/>
      <c r="AJK19" s="15"/>
      <c r="AJL19" s="15"/>
      <c r="AJM19" s="15"/>
      <c r="AJN19" s="15"/>
      <c r="AJO19" s="15"/>
      <c r="AJP19" s="15"/>
      <c r="AJQ19" s="15"/>
      <c r="AJR19" s="15"/>
      <c r="AJS19" s="15"/>
      <c r="AJT19" s="15"/>
      <c r="AJU19" s="15"/>
      <c r="AJV19" s="15"/>
      <c r="AJW19" s="15"/>
      <c r="AJX19" s="15"/>
      <c r="AJY19" s="15"/>
      <c r="AJZ19" s="15"/>
      <c r="AKA19" s="15"/>
      <c r="AKB19" s="15"/>
      <c r="AKC19" s="15"/>
      <c r="AKD19" s="15"/>
      <c r="AKE19" s="15"/>
      <c r="AKF19" s="15"/>
      <c r="AKG19" s="15"/>
      <c r="AKH19" s="15"/>
      <c r="AKI19" s="15"/>
      <c r="AKJ19" s="15"/>
      <c r="AKK19" s="15"/>
      <c r="AKL19" s="15"/>
      <c r="AKM19" s="15"/>
      <c r="AKN19" s="15"/>
      <c r="AKO19" s="15"/>
      <c r="AKP19" s="15"/>
      <c r="AKQ19" s="15"/>
      <c r="AKR19" s="15"/>
      <c r="AKS19" s="15"/>
      <c r="AKT19" s="15"/>
      <c r="AKU19" s="15"/>
      <c r="AKV19" s="15"/>
      <c r="AKW19" s="15"/>
      <c r="AKX19" s="15"/>
      <c r="AKY19" s="15"/>
      <c r="AKZ19" s="15"/>
      <c r="ALA19" s="15"/>
      <c r="ALB19" s="15"/>
      <c r="ALC19" s="15"/>
      <c r="ALD19" s="15"/>
      <c r="ALE19" s="15"/>
      <c r="ALF19" s="15"/>
      <c r="ALG19" s="15"/>
      <c r="ALH19" s="15"/>
      <c r="ALI19" s="15"/>
      <c r="ALJ19" s="15"/>
      <c r="ALK19" s="15"/>
      <c r="ALL19" s="15"/>
      <c r="ALM19" s="15"/>
      <c r="ALN19" s="15"/>
      <c r="ALO19" s="15"/>
      <c r="ALP19" s="15"/>
      <c r="ALQ19" s="15"/>
      <c r="ALR19" s="15"/>
      <c r="ALS19" s="15"/>
      <c r="ALT19" s="15"/>
      <c r="ALU19" s="15"/>
      <c r="ALV19" s="15"/>
      <c r="ALW19" s="15"/>
      <c r="ALX19" s="15"/>
      <c r="ALY19" s="15"/>
      <c r="ALZ19" s="15"/>
      <c r="AMA19" s="15"/>
      <c r="AMB19" s="15"/>
      <c r="AMC19" s="15"/>
      <c r="AMD19" s="15"/>
      <c r="AME19" s="15"/>
      <c r="AMF19" s="15"/>
    </row>
    <row r="20" spans="1:1023" s="16" customFormat="1" x14ac:dyDescent="0.2">
      <c r="A20" s="19" t="s">
        <v>112</v>
      </c>
      <c r="B20" s="21" t="s">
        <v>113</v>
      </c>
      <c r="C20" s="45">
        <v>4877.1400000000003</v>
      </c>
      <c r="D20" s="45">
        <v>5326.92</v>
      </c>
      <c r="E20" s="50">
        <f t="shared" si="0"/>
        <v>109.22220809736854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</row>
    <row r="21" spans="1:1023" s="16" customFormat="1" x14ac:dyDescent="0.2">
      <c r="A21" s="19" t="s">
        <v>114</v>
      </c>
      <c r="B21" s="21" t="s">
        <v>115</v>
      </c>
      <c r="C21" s="45">
        <f>15+137+31.81</f>
        <v>183.81</v>
      </c>
      <c r="D21" s="44">
        <f>0.342+94.65+31.82</f>
        <v>126.81200000000001</v>
      </c>
      <c r="E21" s="50">
        <f t="shared" ref="E21:E32" si="1">D21/C21*100</f>
        <v>68.990805723301236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  <c r="ABJ21" s="15"/>
      <c r="ABK21" s="15"/>
      <c r="ABL21" s="15"/>
      <c r="ABM21" s="15"/>
      <c r="ABN21" s="15"/>
      <c r="ABO21" s="15"/>
      <c r="ABP21" s="15"/>
      <c r="ABQ21" s="15"/>
      <c r="ABR21" s="15"/>
      <c r="ABS21" s="15"/>
      <c r="ABT21" s="15"/>
      <c r="ABU21" s="15"/>
      <c r="ABV21" s="15"/>
      <c r="ABW21" s="15"/>
      <c r="ABX21" s="15"/>
      <c r="ABY21" s="15"/>
      <c r="ABZ21" s="15"/>
      <c r="ACA21" s="15"/>
      <c r="ACB21" s="15"/>
      <c r="ACC21" s="15"/>
      <c r="ACD21" s="15"/>
      <c r="ACE21" s="15"/>
      <c r="ACF21" s="15"/>
      <c r="ACG21" s="15"/>
      <c r="ACH21" s="15"/>
      <c r="ACI21" s="15"/>
      <c r="ACJ21" s="15"/>
      <c r="ACK21" s="15"/>
      <c r="ACL21" s="15"/>
      <c r="ACM21" s="15"/>
      <c r="ACN21" s="15"/>
      <c r="ACO21" s="15"/>
      <c r="ACP21" s="15"/>
      <c r="ACQ21" s="15"/>
      <c r="ACR21" s="15"/>
      <c r="ACS21" s="15"/>
      <c r="ACT21" s="15"/>
      <c r="ACU21" s="15"/>
      <c r="ACV21" s="15"/>
      <c r="ACW21" s="15"/>
      <c r="ACX21" s="15"/>
      <c r="ACY21" s="15"/>
      <c r="ACZ21" s="15"/>
      <c r="ADA21" s="15"/>
      <c r="ADB21" s="15"/>
      <c r="ADC21" s="15"/>
      <c r="ADD21" s="15"/>
      <c r="ADE21" s="15"/>
      <c r="ADF21" s="15"/>
      <c r="ADG21" s="15"/>
      <c r="ADH21" s="15"/>
      <c r="ADI21" s="15"/>
      <c r="ADJ21" s="15"/>
      <c r="ADK21" s="15"/>
      <c r="ADL21" s="15"/>
      <c r="ADM21" s="15"/>
      <c r="ADN21" s="15"/>
      <c r="ADO21" s="15"/>
      <c r="ADP21" s="15"/>
      <c r="ADQ21" s="15"/>
      <c r="ADR21" s="15"/>
      <c r="ADS21" s="15"/>
      <c r="ADT21" s="15"/>
      <c r="ADU21" s="15"/>
      <c r="ADV21" s="15"/>
      <c r="ADW21" s="15"/>
      <c r="ADX21" s="15"/>
      <c r="ADY21" s="15"/>
      <c r="ADZ21" s="15"/>
      <c r="AEA21" s="15"/>
      <c r="AEB21" s="15"/>
      <c r="AEC21" s="15"/>
      <c r="AED21" s="15"/>
      <c r="AEE21" s="15"/>
      <c r="AEF21" s="15"/>
      <c r="AEG21" s="15"/>
      <c r="AEH21" s="15"/>
      <c r="AEI21" s="15"/>
      <c r="AEJ21" s="15"/>
      <c r="AEK21" s="15"/>
      <c r="AEL21" s="15"/>
      <c r="AEM21" s="15"/>
      <c r="AEN21" s="15"/>
      <c r="AEO21" s="15"/>
      <c r="AEP21" s="15"/>
      <c r="AEQ21" s="15"/>
      <c r="AER21" s="15"/>
      <c r="AES21" s="15"/>
      <c r="AET21" s="15"/>
      <c r="AEU21" s="15"/>
      <c r="AEV21" s="15"/>
      <c r="AEW21" s="15"/>
      <c r="AEX21" s="15"/>
      <c r="AEY21" s="15"/>
      <c r="AEZ21" s="15"/>
      <c r="AFA21" s="15"/>
      <c r="AFB21" s="15"/>
      <c r="AFC21" s="15"/>
      <c r="AFD21" s="15"/>
      <c r="AFE21" s="15"/>
      <c r="AFF21" s="15"/>
      <c r="AFG21" s="15"/>
      <c r="AFH21" s="15"/>
      <c r="AFI21" s="15"/>
      <c r="AFJ21" s="15"/>
      <c r="AFK21" s="15"/>
      <c r="AFL21" s="15"/>
      <c r="AFM21" s="15"/>
      <c r="AFN21" s="15"/>
      <c r="AFO21" s="15"/>
      <c r="AFP21" s="15"/>
      <c r="AFQ21" s="15"/>
      <c r="AFR21" s="15"/>
      <c r="AFS21" s="15"/>
      <c r="AFT21" s="15"/>
      <c r="AFU21" s="15"/>
      <c r="AFV21" s="15"/>
      <c r="AFW21" s="15"/>
      <c r="AFX21" s="15"/>
      <c r="AFY21" s="15"/>
      <c r="AFZ21" s="15"/>
      <c r="AGA21" s="15"/>
      <c r="AGB21" s="15"/>
      <c r="AGC21" s="15"/>
      <c r="AGD21" s="15"/>
      <c r="AGE21" s="15"/>
      <c r="AGF21" s="15"/>
      <c r="AGG21" s="15"/>
      <c r="AGH21" s="15"/>
      <c r="AGI21" s="15"/>
      <c r="AGJ21" s="15"/>
      <c r="AGK21" s="15"/>
      <c r="AGL21" s="15"/>
      <c r="AGM21" s="15"/>
      <c r="AGN21" s="15"/>
      <c r="AGO21" s="15"/>
      <c r="AGP21" s="15"/>
      <c r="AGQ21" s="15"/>
      <c r="AGR21" s="15"/>
      <c r="AGS21" s="15"/>
      <c r="AGT21" s="15"/>
      <c r="AGU21" s="15"/>
      <c r="AGV21" s="15"/>
      <c r="AGW21" s="15"/>
      <c r="AGX21" s="15"/>
      <c r="AGY21" s="15"/>
      <c r="AGZ21" s="15"/>
      <c r="AHA21" s="15"/>
      <c r="AHB21" s="15"/>
      <c r="AHC21" s="15"/>
      <c r="AHD21" s="15"/>
      <c r="AHE21" s="15"/>
      <c r="AHF21" s="15"/>
      <c r="AHG21" s="15"/>
      <c r="AHH21" s="15"/>
      <c r="AHI21" s="15"/>
      <c r="AHJ21" s="15"/>
      <c r="AHK21" s="15"/>
      <c r="AHL21" s="15"/>
      <c r="AHM21" s="15"/>
      <c r="AHN21" s="15"/>
      <c r="AHO21" s="15"/>
      <c r="AHP21" s="15"/>
      <c r="AHQ21" s="15"/>
      <c r="AHR21" s="15"/>
      <c r="AHS21" s="15"/>
      <c r="AHT21" s="15"/>
      <c r="AHU21" s="15"/>
      <c r="AHV21" s="15"/>
      <c r="AHW21" s="15"/>
      <c r="AHX21" s="15"/>
      <c r="AHY21" s="15"/>
      <c r="AHZ21" s="15"/>
      <c r="AIA21" s="15"/>
      <c r="AIB21" s="15"/>
      <c r="AIC21" s="15"/>
      <c r="AID21" s="15"/>
      <c r="AIE21" s="15"/>
      <c r="AIF21" s="15"/>
      <c r="AIG21" s="15"/>
      <c r="AIH21" s="15"/>
      <c r="AII21" s="15"/>
      <c r="AIJ21" s="15"/>
      <c r="AIK21" s="15"/>
      <c r="AIL21" s="15"/>
      <c r="AIM21" s="15"/>
      <c r="AIN21" s="15"/>
      <c r="AIO21" s="15"/>
      <c r="AIP21" s="15"/>
      <c r="AIQ21" s="15"/>
      <c r="AIR21" s="15"/>
      <c r="AIS21" s="15"/>
      <c r="AIT21" s="15"/>
      <c r="AIU21" s="15"/>
      <c r="AIV21" s="15"/>
      <c r="AIW21" s="15"/>
      <c r="AIX21" s="15"/>
      <c r="AIY21" s="15"/>
      <c r="AIZ21" s="15"/>
      <c r="AJA21" s="15"/>
      <c r="AJB21" s="15"/>
      <c r="AJC21" s="15"/>
      <c r="AJD21" s="15"/>
      <c r="AJE21" s="15"/>
      <c r="AJF21" s="15"/>
      <c r="AJG21" s="15"/>
      <c r="AJH21" s="15"/>
      <c r="AJI21" s="15"/>
      <c r="AJJ21" s="15"/>
      <c r="AJK21" s="15"/>
      <c r="AJL21" s="15"/>
      <c r="AJM21" s="15"/>
      <c r="AJN21" s="15"/>
      <c r="AJO21" s="15"/>
      <c r="AJP21" s="15"/>
      <c r="AJQ21" s="15"/>
      <c r="AJR21" s="15"/>
      <c r="AJS21" s="15"/>
      <c r="AJT21" s="15"/>
      <c r="AJU21" s="15"/>
      <c r="AJV21" s="15"/>
      <c r="AJW21" s="15"/>
      <c r="AJX21" s="15"/>
      <c r="AJY21" s="15"/>
      <c r="AJZ21" s="15"/>
      <c r="AKA21" s="15"/>
      <c r="AKB21" s="15"/>
      <c r="AKC21" s="15"/>
      <c r="AKD21" s="15"/>
      <c r="AKE21" s="15"/>
      <c r="AKF21" s="15"/>
      <c r="AKG21" s="15"/>
      <c r="AKH21" s="15"/>
      <c r="AKI21" s="15"/>
      <c r="AKJ21" s="15"/>
      <c r="AKK21" s="15"/>
      <c r="AKL21" s="15"/>
      <c r="AKM21" s="15"/>
      <c r="AKN21" s="15"/>
      <c r="AKO21" s="15"/>
      <c r="AKP21" s="15"/>
      <c r="AKQ21" s="15"/>
      <c r="AKR21" s="15"/>
      <c r="AKS21" s="15"/>
      <c r="AKT21" s="15"/>
      <c r="AKU21" s="15"/>
      <c r="AKV21" s="15"/>
      <c r="AKW21" s="15"/>
      <c r="AKX21" s="15"/>
      <c r="AKY21" s="15"/>
      <c r="AKZ21" s="15"/>
      <c r="ALA21" s="15"/>
      <c r="ALB21" s="15"/>
      <c r="ALC21" s="15"/>
      <c r="ALD21" s="15"/>
      <c r="ALE21" s="15"/>
      <c r="ALF21" s="15"/>
      <c r="ALG21" s="15"/>
      <c r="ALH21" s="15"/>
      <c r="ALI21" s="15"/>
      <c r="ALJ21" s="15"/>
      <c r="ALK21" s="15"/>
      <c r="ALL21" s="15"/>
      <c r="ALM21" s="15"/>
      <c r="ALN21" s="15"/>
      <c r="ALO21" s="15"/>
      <c r="ALP21" s="15"/>
      <c r="ALQ21" s="15"/>
      <c r="ALR21" s="15"/>
      <c r="ALS21" s="15"/>
      <c r="ALT21" s="15"/>
      <c r="ALU21" s="15"/>
      <c r="ALV21" s="15"/>
      <c r="ALW21" s="15"/>
      <c r="ALX21" s="15"/>
      <c r="ALY21" s="15"/>
      <c r="ALZ21" s="15"/>
      <c r="AMA21" s="15"/>
      <c r="AMB21" s="15"/>
      <c r="AMC21" s="15"/>
      <c r="AMD21" s="15"/>
      <c r="AME21" s="15"/>
      <c r="AMF21" s="15"/>
    </row>
    <row r="22" spans="1:1023" s="16" customFormat="1" x14ac:dyDescent="0.2">
      <c r="A22" s="19" t="s">
        <v>134</v>
      </c>
      <c r="B22" s="21" t="s">
        <v>135</v>
      </c>
      <c r="C22" s="45">
        <v>57.9</v>
      </c>
      <c r="D22" s="44">
        <v>56.21</v>
      </c>
      <c r="E22" s="50">
        <f t="shared" si="1"/>
        <v>97.081174438687398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</row>
    <row r="23" spans="1:1023" s="16" customFormat="1" x14ac:dyDescent="0.2">
      <c r="A23" s="25" t="s">
        <v>116</v>
      </c>
      <c r="B23" s="26" t="s">
        <v>117</v>
      </c>
      <c r="C23" s="47">
        <f>C24</f>
        <v>673167.12900000007</v>
      </c>
      <c r="D23" s="47">
        <f>D24</f>
        <v>367024.88400000002</v>
      </c>
      <c r="E23" s="48">
        <f t="shared" si="1"/>
        <v>54.522104272266091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</row>
    <row r="24" spans="1:1023" s="23" customFormat="1" ht="25.5" x14ac:dyDescent="0.2">
      <c r="A24" s="19" t="s">
        <v>118</v>
      </c>
      <c r="B24" s="21" t="s">
        <v>119</v>
      </c>
      <c r="C24" s="47">
        <f>C25+C26+C27+C28+C30+C31</f>
        <v>673167.12900000007</v>
      </c>
      <c r="D24" s="47">
        <f>D25+D26+D27+D28+D30+D31+D29</f>
        <v>367024.88400000002</v>
      </c>
      <c r="E24" s="49">
        <f t="shared" si="1"/>
        <v>54.522104272266091</v>
      </c>
      <c r="AMG24" s="24"/>
      <c r="AMH24" s="24"/>
      <c r="AMI24" s="24"/>
    </row>
    <row r="25" spans="1:1023" s="23" customFormat="1" x14ac:dyDescent="0.2">
      <c r="A25" s="19" t="s">
        <v>120</v>
      </c>
      <c r="B25" s="21" t="s">
        <v>121</v>
      </c>
      <c r="C25" s="45">
        <v>332428</v>
      </c>
      <c r="D25" s="45">
        <v>193914</v>
      </c>
      <c r="E25" s="49">
        <f t="shared" si="1"/>
        <v>58.332631426955615</v>
      </c>
      <c r="AMG25" s="24"/>
      <c r="AMH25" s="24"/>
      <c r="AMI25" s="24"/>
    </row>
    <row r="26" spans="1:1023" s="23" customFormat="1" x14ac:dyDescent="0.2">
      <c r="A26" s="19" t="s">
        <v>122</v>
      </c>
      <c r="B26" s="21" t="s">
        <v>123</v>
      </c>
      <c r="C26" s="45">
        <v>91692.04</v>
      </c>
      <c r="D26" s="45">
        <v>13592.94</v>
      </c>
      <c r="E26" s="49">
        <f t="shared" si="1"/>
        <v>14.824558380422118</v>
      </c>
      <c r="AMG26" s="24"/>
      <c r="AMH26" s="24"/>
      <c r="AMI26" s="24"/>
    </row>
    <row r="27" spans="1:1023" s="23" customFormat="1" x14ac:dyDescent="0.2">
      <c r="A27" s="19" t="s">
        <v>124</v>
      </c>
      <c r="B27" s="21" t="s">
        <v>125</v>
      </c>
      <c r="C27" s="45">
        <v>236403.8</v>
      </c>
      <c r="D27" s="45">
        <v>150894.51500000001</v>
      </c>
      <c r="E27" s="49">
        <f t="shared" si="1"/>
        <v>63.829141071336423</v>
      </c>
      <c r="AMG27" s="24"/>
      <c r="AMH27" s="24"/>
      <c r="AMI27" s="24"/>
    </row>
    <row r="28" spans="1:1023" s="23" customFormat="1" x14ac:dyDescent="0.2">
      <c r="A28" s="19" t="s">
        <v>126</v>
      </c>
      <c r="B28" s="21" t="s">
        <v>127</v>
      </c>
      <c r="C28" s="45">
        <v>12393.05</v>
      </c>
      <c r="D28" s="45">
        <v>8373.19</v>
      </c>
      <c r="E28" s="49">
        <f t="shared" si="1"/>
        <v>67.563594111215565</v>
      </c>
      <c r="AMG28" s="24"/>
      <c r="AMH28" s="24"/>
      <c r="AMI28" s="24"/>
    </row>
    <row r="29" spans="1:1023" s="23" customFormat="1" ht="63.75" hidden="1" x14ac:dyDescent="0.2">
      <c r="A29" s="19" t="s">
        <v>142</v>
      </c>
      <c r="B29" s="21" t="s">
        <v>141</v>
      </c>
      <c r="C29" s="45">
        <v>0</v>
      </c>
      <c r="D29" s="45">
        <v>0</v>
      </c>
      <c r="E29" s="49" t="s">
        <v>17</v>
      </c>
      <c r="AMG29" s="24"/>
      <c r="AMH29" s="24"/>
      <c r="AMI29" s="24"/>
    </row>
    <row r="30" spans="1:1023" s="23" customFormat="1" ht="42.75" customHeight="1" x14ac:dyDescent="0.2">
      <c r="A30" s="19" t="s">
        <v>128</v>
      </c>
      <c r="B30" s="21" t="s">
        <v>129</v>
      </c>
      <c r="C30" s="45">
        <v>1605.9349999999999</v>
      </c>
      <c r="D30" s="45">
        <v>1605.9349999999999</v>
      </c>
      <c r="E30" s="49">
        <f t="shared" si="1"/>
        <v>100</v>
      </c>
      <c r="AMG30" s="24"/>
      <c r="AMH30" s="24"/>
      <c r="AMI30" s="24"/>
    </row>
    <row r="31" spans="1:1023" s="23" customFormat="1" ht="47.25" customHeight="1" x14ac:dyDescent="0.2">
      <c r="A31" s="19" t="s">
        <v>130</v>
      </c>
      <c r="B31" s="21" t="s">
        <v>131</v>
      </c>
      <c r="C31" s="45">
        <v>-1355.6959999999999</v>
      </c>
      <c r="D31" s="45">
        <v>-1355.6959999999999</v>
      </c>
      <c r="E31" s="49">
        <f t="shared" si="1"/>
        <v>100</v>
      </c>
      <c r="AMG31" s="24"/>
      <c r="AMH31" s="24"/>
      <c r="AMI31" s="24"/>
    </row>
    <row r="32" spans="1:1023" s="55" customFormat="1" ht="26.25" customHeight="1" x14ac:dyDescent="0.2">
      <c r="A32" s="62" t="s">
        <v>132</v>
      </c>
      <c r="B32" s="62"/>
      <c r="C32" s="52">
        <f>C8+C23</f>
        <v>969207.44900000002</v>
      </c>
      <c r="D32" s="52">
        <f>D8+D23</f>
        <v>531102.84600000002</v>
      </c>
      <c r="E32" s="53">
        <f t="shared" si="1"/>
        <v>54.797643842706364</v>
      </c>
      <c r="F32" s="57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  <c r="RP32" s="54"/>
      <c r="RQ32" s="54"/>
      <c r="RR32" s="54"/>
      <c r="RS32" s="54"/>
      <c r="RT32" s="54"/>
      <c r="RU32" s="54"/>
      <c r="RV32" s="54"/>
      <c r="RW32" s="54"/>
      <c r="RX32" s="54"/>
      <c r="RY32" s="54"/>
      <c r="RZ32" s="54"/>
      <c r="SA32" s="54"/>
      <c r="SB32" s="54"/>
      <c r="SC32" s="54"/>
      <c r="SD32" s="54"/>
      <c r="SE32" s="54"/>
      <c r="SF32" s="54"/>
      <c r="SG32" s="54"/>
      <c r="SH32" s="54"/>
      <c r="SI32" s="54"/>
      <c r="SJ32" s="54"/>
      <c r="SK32" s="54"/>
      <c r="SL32" s="54"/>
      <c r="SM32" s="54"/>
      <c r="SN32" s="54"/>
      <c r="SO32" s="54"/>
      <c r="SP32" s="54"/>
      <c r="SQ32" s="54"/>
      <c r="SR32" s="54"/>
      <c r="SS32" s="54"/>
      <c r="ST32" s="54"/>
      <c r="SU32" s="54"/>
      <c r="SV32" s="54"/>
      <c r="SW32" s="54"/>
      <c r="SX32" s="54"/>
      <c r="SY32" s="54"/>
      <c r="SZ32" s="54"/>
      <c r="TA32" s="54"/>
      <c r="TB32" s="54"/>
      <c r="TC32" s="54"/>
      <c r="TD32" s="54"/>
      <c r="TE32" s="54"/>
      <c r="TF32" s="54"/>
      <c r="TG32" s="54"/>
      <c r="TH32" s="54"/>
      <c r="TI32" s="54"/>
      <c r="TJ32" s="54"/>
      <c r="TK32" s="54"/>
      <c r="TL32" s="54"/>
      <c r="TM32" s="54"/>
      <c r="TN32" s="54"/>
      <c r="TO32" s="54"/>
      <c r="TP32" s="54"/>
      <c r="TQ32" s="54"/>
      <c r="TR32" s="54"/>
      <c r="TS32" s="54"/>
      <c r="TT32" s="54"/>
      <c r="TU32" s="54"/>
      <c r="TV32" s="54"/>
      <c r="TW32" s="54"/>
      <c r="TX32" s="54"/>
      <c r="TY32" s="54"/>
      <c r="TZ32" s="54"/>
      <c r="UA32" s="54"/>
      <c r="UB32" s="54"/>
      <c r="UC32" s="54"/>
      <c r="UD32" s="54"/>
      <c r="UE32" s="54"/>
      <c r="UF32" s="54"/>
      <c r="UG32" s="54"/>
      <c r="UH32" s="54"/>
      <c r="UI32" s="54"/>
      <c r="UJ32" s="54"/>
      <c r="UK32" s="54"/>
      <c r="UL32" s="54"/>
      <c r="UM32" s="54"/>
      <c r="UN32" s="54"/>
      <c r="UO32" s="54"/>
      <c r="UP32" s="54"/>
      <c r="UQ32" s="54"/>
      <c r="UR32" s="54"/>
      <c r="US32" s="54"/>
      <c r="UT32" s="54"/>
      <c r="UU32" s="54"/>
      <c r="UV32" s="54"/>
      <c r="UW32" s="54"/>
      <c r="UX32" s="54"/>
      <c r="UY32" s="54"/>
      <c r="UZ32" s="54"/>
      <c r="VA32" s="54"/>
      <c r="VB32" s="54"/>
      <c r="VC32" s="54"/>
      <c r="VD32" s="54"/>
      <c r="VE32" s="54"/>
      <c r="VF32" s="54"/>
      <c r="VG32" s="54"/>
      <c r="VH32" s="54"/>
      <c r="VI32" s="54"/>
      <c r="VJ32" s="54"/>
      <c r="VK32" s="54"/>
      <c r="VL32" s="54"/>
      <c r="VM32" s="54"/>
      <c r="VN32" s="54"/>
      <c r="VO32" s="54"/>
      <c r="VP32" s="54"/>
      <c r="VQ32" s="54"/>
      <c r="VR32" s="54"/>
      <c r="VS32" s="54"/>
      <c r="VT32" s="54"/>
      <c r="VU32" s="54"/>
      <c r="VV32" s="54"/>
      <c r="VW32" s="54"/>
      <c r="VX32" s="54"/>
      <c r="VY32" s="54"/>
      <c r="VZ32" s="54"/>
      <c r="WA32" s="54"/>
      <c r="WB32" s="54"/>
      <c r="WC32" s="54"/>
      <c r="WD32" s="54"/>
      <c r="WE32" s="54"/>
      <c r="WF32" s="54"/>
      <c r="WG32" s="54"/>
      <c r="WH32" s="54"/>
      <c r="WI32" s="54"/>
      <c r="WJ32" s="54"/>
      <c r="WK32" s="54"/>
      <c r="WL32" s="54"/>
      <c r="WM32" s="54"/>
      <c r="WN32" s="54"/>
      <c r="WO32" s="54"/>
      <c r="WP32" s="54"/>
      <c r="WQ32" s="54"/>
      <c r="WR32" s="54"/>
      <c r="WS32" s="54"/>
      <c r="WT32" s="54"/>
      <c r="WU32" s="54"/>
      <c r="WV32" s="54"/>
      <c r="WW32" s="54"/>
      <c r="WX32" s="54"/>
      <c r="WY32" s="54"/>
      <c r="WZ32" s="54"/>
      <c r="XA32" s="54"/>
      <c r="XB32" s="54"/>
      <c r="XC32" s="54"/>
      <c r="XD32" s="54"/>
      <c r="XE32" s="54"/>
      <c r="XF32" s="54"/>
      <c r="XG32" s="54"/>
      <c r="XH32" s="54"/>
      <c r="XI32" s="54"/>
      <c r="XJ32" s="54"/>
      <c r="XK32" s="54"/>
      <c r="XL32" s="54"/>
      <c r="XM32" s="54"/>
      <c r="XN32" s="54"/>
      <c r="XO32" s="54"/>
      <c r="XP32" s="54"/>
      <c r="XQ32" s="54"/>
      <c r="XR32" s="54"/>
      <c r="XS32" s="54"/>
      <c r="XT32" s="54"/>
      <c r="XU32" s="54"/>
      <c r="XV32" s="54"/>
      <c r="XW32" s="54"/>
      <c r="XX32" s="54"/>
      <c r="XY32" s="54"/>
      <c r="XZ32" s="54"/>
      <c r="YA32" s="54"/>
      <c r="YB32" s="54"/>
      <c r="YC32" s="54"/>
      <c r="YD32" s="54"/>
      <c r="YE32" s="54"/>
      <c r="YF32" s="54"/>
      <c r="YG32" s="54"/>
      <c r="YH32" s="54"/>
      <c r="YI32" s="54"/>
      <c r="YJ32" s="54"/>
      <c r="YK32" s="54"/>
      <c r="YL32" s="54"/>
      <c r="YM32" s="54"/>
      <c r="YN32" s="54"/>
      <c r="YO32" s="54"/>
      <c r="YP32" s="54"/>
      <c r="YQ32" s="54"/>
      <c r="YR32" s="54"/>
      <c r="YS32" s="54"/>
      <c r="YT32" s="54"/>
      <c r="YU32" s="54"/>
      <c r="YV32" s="54"/>
      <c r="YW32" s="54"/>
      <c r="YX32" s="54"/>
      <c r="YY32" s="54"/>
      <c r="YZ32" s="54"/>
      <c r="ZA32" s="54"/>
      <c r="ZB32" s="54"/>
      <c r="ZC32" s="54"/>
      <c r="ZD32" s="54"/>
      <c r="ZE32" s="54"/>
      <c r="ZF32" s="54"/>
      <c r="ZG32" s="54"/>
      <c r="ZH32" s="54"/>
      <c r="ZI32" s="54"/>
      <c r="ZJ32" s="54"/>
      <c r="ZK32" s="54"/>
      <c r="ZL32" s="54"/>
      <c r="ZM32" s="54"/>
      <c r="ZN32" s="54"/>
      <c r="ZO32" s="54"/>
      <c r="ZP32" s="54"/>
      <c r="ZQ32" s="54"/>
      <c r="ZR32" s="54"/>
      <c r="ZS32" s="54"/>
      <c r="ZT32" s="54"/>
      <c r="ZU32" s="54"/>
      <c r="ZV32" s="54"/>
      <c r="ZW32" s="54"/>
      <c r="ZX32" s="54"/>
      <c r="ZY32" s="54"/>
      <c r="ZZ32" s="54"/>
      <c r="AAA32" s="54"/>
      <c r="AAB32" s="54"/>
      <c r="AAC32" s="54"/>
      <c r="AAD32" s="54"/>
      <c r="AAE32" s="54"/>
      <c r="AAF32" s="54"/>
      <c r="AAG32" s="54"/>
      <c r="AAH32" s="54"/>
      <c r="AAI32" s="54"/>
      <c r="AAJ32" s="54"/>
      <c r="AAK32" s="54"/>
      <c r="AAL32" s="54"/>
      <c r="AAM32" s="54"/>
      <c r="AAN32" s="54"/>
      <c r="AAO32" s="54"/>
      <c r="AAP32" s="54"/>
      <c r="AAQ32" s="54"/>
      <c r="AAR32" s="54"/>
      <c r="AAS32" s="54"/>
      <c r="AAT32" s="54"/>
      <c r="AAU32" s="54"/>
      <c r="AAV32" s="54"/>
      <c r="AAW32" s="54"/>
      <c r="AAX32" s="54"/>
      <c r="AAY32" s="54"/>
      <c r="AAZ32" s="54"/>
      <c r="ABA32" s="54"/>
      <c r="ABB32" s="54"/>
      <c r="ABC32" s="54"/>
      <c r="ABD32" s="54"/>
      <c r="ABE32" s="54"/>
      <c r="ABF32" s="54"/>
      <c r="ABG32" s="54"/>
      <c r="ABH32" s="54"/>
      <c r="ABI32" s="54"/>
      <c r="ABJ32" s="54"/>
      <c r="ABK32" s="54"/>
      <c r="ABL32" s="54"/>
      <c r="ABM32" s="54"/>
      <c r="ABN32" s="54"/>
      <c r="ABO32" s="54"/>
      <c r="ABP32" s="54"/>
      <c r="ABQ32" s="54"/>
      <c r="ABR32" s="54"/>
      <c r="ABS32" s="54"/>
      <c r="ABT32" s="54"/>
      <c r="ABU32" s="54"/>
      <c r="ABV32" s="54"/>
      <c r="ABW32" s="54"/>
      <c r="ABX32" s="54"/>
      <c r="ABY32" s="54"/>
      <c r="ABZ32" s="54"/>
      <c r="ACA32" s="54"/>
      <c r="ACB32" s="54"/>
      <c r="ACC32" s="54"/>
      <c r="ACD32" s="54"/>
      <c r="ACE32" s="54"/>
      <c r="ACF32" s="54"/>
      <c r="ACG32" s="54"/>
      <c r="ACH32" s="54"/>
      <c r="ACI32" s="54"/>
      <c r="ACJ32" s="54"/>
      <c r="ACK32" s="54"/>
      <c r="ACL32" s="54"/>
      <c r="ACM32" s="54"/>
      <c r="ACN32" s="54"/>
      <c r="ACO32" s="54"/>
      <c r="ACP32" s="54"/>
      <c r="ACQ32" s="54"/>
      <c r="ACR32" s="54"/>
      <c r="ACS32" s="54"/>
      <c r="ACT32" s="54"/>
      <c r="ACU32" s="54"/>
      <c r="ACV32" s="54"/>
      <c r="ACW32" s="54"/>
      <c r="ACX32" s="54"/>
      <c r="ACY32" s="54"/>
      <c r="ACZ32" s="54"/>
      <c r="ADA32" s="54"/>
      <c r="ADB32" s="54"/>
      <c r="ADC32" s="54"/>
      <c r="ADD32" s="54"/>
      <c r="ADE32" s="54"/>
      <c r="ADF32" s="54"/>
      <c r="ADG32" s="54"/>
      <c r="ADH32" s="54"/>
      <c r="ADI32" s="54"/>
      <c r="ADJ32" s="54"/>
      <c r="ADK32" s="54"/>
      <c r="ADL32" s="54"/>
      <c r="ADM32" s="54"/>
      <c r="ADN32" s="54"/>
      <c r="ADO32" s="54"/>
      <c r="ADP32" s="54"/>
      <c r="ADQ32" s="54"/>
      <c r="ADR32" s="54"/>
      <c r="ADS32" s="54"/>
      <c r="ADT32" s="54"/>
      <c r="ADU32" s="54"/>
      <c r="ADV32" s="54"/>
      <c r="ADW32" s="54"/>
      <c r="ADX32" s="54"/>
      <c r="ADY32" s="54"/>
      <c r="ADZ32" s="54"/>
      <c r="AEA32" s="54"/>
      <c r="AEB32" s="54"/>
      <c r="AEC32" s="54"/>
      <c r="AED32" s="54"/>
      <c r="AEE32" s="54"/>
      <c r="AEF32" s="54"/>
      <c r="AEG32" s="54"/>
      <c r="AEH32" s="54"/>
      <c r="AEI32" s="54"/>
      <c r="AEJ32" s="54"/>
      <c r="AEK32" s="54"/>
      <c r="AEL32" s="54"/>
      <c r="AEM32" s="54"/>
      <c r="AEN32" s="54"/>
      <c r="AEO32" s="54"/>
      <c r="AEP32" s="54"/>
      <c r="AEQ32" s="54"/>
      <c r="AER32" s="54"/>
      <c r="AES32" s="54"/>
      <c r="AET32" s="54"/>
      <c r="AEU32" s="54"/>
      <c r="AEV32" s="54"/>
      <c r="AEW32" s="54"/>
      <c r="AEX32" s="54"/>
      <c r="AEY32" s="54"/>
      <c r="AEZ32" s="54"/>
      <c r="AFA32" s="54"/>
      <c r="AFB32" s="54"/>
      <c r="AFC32" s="54"/>
      <c r="AFD32" s="54"/>
      <c r="AFE32" s="54"/>
      <c r="AFF32" s="54"/>
      <c r="AFG32" s="54"/>
      <c r="AFH32" s="54"/>
      <c r="AFI32" s="54"/>
      <c r="AFJ32" s="54"/>
      <c r="AFK32" s="54"/>
      <c r="AFL32" s="54"/>
      <c r="AFM32" s="54"/>
      <c r="AFN32" s="54"/>
      <c r="AFO32" s="54"/>
      <c r="AFP32" s="54"/>
      <c r="AFQ32" s="54"/>
      <c r="AFR32" s="54"/>
      <c r="AFS32" s="54"/>
      <c r="AFT32" s="54"/>
      <c r="AFU32" s="54"/>
      <c r="AFV32" s="54"/>
      <c r="AFW32" s="54"/>
      <c r="AFX32" s="54"/>
      <c r="AFY32" s="54"/>
      <c r="AFZ32" s="54"/>
      <c r="AGA32" s="54"/>
      <c r="AGB32" s="54"/>
      <c r="AGC32" s="54"/>
      <c r="AGD32" s="54"/>
      <c r="AGE32" s="54"/>
      <c r="AGF32" s="54"/>
      <c r="AGG32" s="54"/>
      <c r="AGH32" s="54"/>
      <c r="AGI32" s="54"/>
      <c r="AGJ32" s="54"/>
      <c r="AGK32" s="54"/>
      <c r="AGL32" s="54"/>
      <c r="AGM32" s="54"/>
      <c r="AGN32" s="54"/>
      <c r="AGO32" s="54"/>
      <c r="AGP32" s="54"/>
      <c r="AGQ32" s="54"/>
      <c r="AGR32" s="54"/>
      <c r="AGS32" s="54"/>
      <c r="AGT32" s="54"/>
      <c r="AGU32" s="54"/>
      <c r="AGV32" s="54"/>
      <c r="AGW32" s="54"/>
      <c r="AGX32" s="54"/>
      <c r="AGY32" s="54"/>
      <c r="AGZ32" s="54"/>
      <c r="AHA32" s="54"/>
      <c r="AHB32" s="54"/>
      <c r="AHC32" s="54"/>
      <c r="AHD32" s="54"/>
      <c r="AHE32" s="54"/>
      <c r="AHF32" s="54"/>
      <c r="AHG32" s="54"/>
      <c r="AHH32" s="54"/>
      <c r="AHI32" s="54"/>
      <c r="AHJ32" s="54"/>
      <c r="AHK32" s="54"/>
      <c r="AHL32" s="54"/>
      <c r="AHM32" s="54"/>
      <c r="AHN32" s="54"/>
      <c r="AHO32" s="54"/>
      <c r="AHP32" s="54"/>
      <c r="AHQ32" s="54"/>
      <c r="AHR32" s="54"/>
      <c r="AHS32" s="54"/>
      <c r="AHT32" s="54"/>
      <c r="AHU32" s="54"/>
      <c r="AHV32" s="54"/>
      <c r="AHW32" s="54"/>
      <c r="AHX32" s="54"/>
      <c r="AHY32" s="54"/>
      <c r="AHZ32" s="54"/>
      <c r="AIA32" s="54"/>
      <c r="AIB32" s="54"/>
      <c r="AIC32" s="54"/>
      <c r="AID32" s="54"/>
      <c r="AIE32" s="54"/>
      <c r="AIF32" s="54"/>
      <c r="AIG32" s="54"/>
      <c r="AIH32" s="54"/>
      <c r="AII32" s="54"/>
      <c r="AIJ32" s="54"/>
      <c r="AIK32" s="54"/>
      <c r="AIL32" s="54"/>
      <c r="AIM32" s="54"/>
      <c r="AIN32" s="54"/>
      <c r="AIO32" s="54"/>
      <c r="AIP32" s="54"/>
      <c r="AIQ32" s="54"/>
      <c r="AIR32" s="54"/>
      <c r="AIS32" s="54"/>
      <c r="AIT32" s="54"/>
      <c r="AIU32" s="54"/>
      <c r="AIV32" s="54"/>
      <c r="AIW32" s="54"/>
      <c r="AIX32" s="54"/>
      <c r="AIY32" s="54"/>
      <c r="AIZ32" s="54"/>
      <c r="AJA32" s="54"/>
      <c r="AJB32" s="54"/>
      <c r="AJC32" s="54"/>
      <c r="AJD32" s="54"/>
      <c r="AJE32" s="54"/>
      <c r="AJF32" s="54"/>
      <c r="AJG32" s="54"/>
      <c r="AJH32" s="54"/>
      <c r="AJI32" s="54"/>
      <c r="AJJ32" s="54"/>
      <c r="AJK32" s="54"/>
      <c r="AJL32" s="54"/>
      <c r="AJM32" s="54"/>
      <c r="AJN32" s="54"/>
      <c r="AJO32" s="54"/>
      <c r="AJP32" s="54"/>
      <c r="AJQ32" s="54"/>
      <c r="AJR32" s="54"/>
      <c r="AJS32" s="54"/>
      <c r="AJT32" s="54"/>
      <c r="AJU32" s="54"/>
      <c r="AJV32" s="54"/>
      <c r="AJW32" s="54"/>
      <c r="AJX32" s="54"/>
      <c r="AJY32" s="54"/>
      <c r="AJZ32" s="54"/>
      <c r="AKA32" s="54"/>
      <c r="AKB32" s="54"/>
      <c r="AKC32" s="54"/>
      <c r="AKD32" s="54"/>
      <c r="AKE32" s="54"/>
      <c r="AKF32" s="54"/>
      <c r="AKG32" s="54"/>
      <c r="AKH32" s="54"/>
      <c r="AKI32" s="54"/>
      <c r="AKJ32" s="54"/>
      <c r="AKK32" s="54"/>
      <c r="AKL32" s="54"/>
      <c r="AKM32" s="54"/>
      <c r="AKN32" s="54"/>
      <c r="AKO32" s="54"/>
      <c r="AKP32" s="54"/>
      <c r="AKQ32" s="54"/>
      <c r="AKR32" s="54"/>
      <c r="AKS32" s="54"/>
      <c r="AKT32" s="54"/>
      <c r="AKU32" s="54"/>
      <c r="AKV32" s="54"/>
      <c r="AKW32" s="54"/>
      <c r="AKX32" s="54"/>
      <c r="AKY32" s="54"/>
      <c r="AKZ32" s="54"/>
      <c r="ALA32" s="54"/>
      <c r="ALB32" s="54"/>
      <c r="ALC32" s="54"/>
      <c r="ALD32" s="54"/>
      <c r="ALE32" s="54"/>
      <c r="ALF32" s="54"/>
      <c r="ALG32" s="54"/>
      <c r="ALH32" s="54"/>
      <c r="ALI32" s="54"/>
      <c r="ALJ32" s="54"/>
      <c r="ALK32" s="54"/>
      <c r="ALL32" s="54"/>
      <c r="ALM32" s="54"/>
      <c r="ALN32" s="54"/>
      <c r="ALO32" s="54"/>
      <c r="ALP32" s="54"/>
      <c r="ALQ32" s="54"/>
      <c r="ALR32" s="54"/>
      <c r="ALS32" s="54"/>
      <c r="ALT32" s="54"/>
      <c r="ALU32" s="54"/>
      <c r="ALV32" s="54"/>
      <c r="ALW32" s="54"/>
      <c r="ALX32" s="54"/>
      <c r="ALY32" s="54"/>
      <c r="ALZ32" s="54"/>
      <c r="AMA32" s="54"/>
      <c r="AMB32" s="54"/>
      <c r="AMC32" s="54"/>
      <c r="AMD32" s="54"/>
      <c r="AME32" s="54"/>
      <c r="AMF32" s="54"/>
    </row>
    <row r="33" spans="1:1023" ht="4.5" customHeight="1" x14ac:dyDescent="0.2">
      <c r="A33" s="10"/>
      <c r="B33" s="11"/>
      <c r="C33" s="36"/>
      <c r="D33" s="36"/>
      <c r="E33" s="39"/>
    </row>
    <row r="34" spans="1:1023" s="12" customFormat="1" ht="15.75" x14ac:dyDescent="0.25">
      <c r="C34" s="37"/>
      <c r="D34" s="37"/>
      <c r="E34" s="37"/>
      <c r="AMG34"/>
      <c r="AMH34"/>
      <c r="AMI34"/>
    </row>
  </sheetData>
  <mergeCells count="4">
    <mergeCell ref="B1:E1"/>
    <mergeCell ref="A2:E2"/>
    <mergeCell ref="A32:B32"/>
    <mergeCell ref="A3:E3"/>
  </mergeCells>
  <printOptions horizontalCentered="1"/>
  <pageMargins left="0.62986111111111098" right="0.35416666666666702" top="0.59027777777777801" bottom="0.35416666666666702" header="0.51180555555555496" footer="0.51180555555555496"/>
  <pageSetup paperSize="9" scale="8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</vt:lpstr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Соколова</cp:lastModifiedBy>
  <cp:revision>5</cp:revision>
  <cp:lastPrinted>2023-09-07T11:13:05Z</cp:lastPrinted>
  <dcterms:created xsi:type="dcterms:W3CDTF">2021-08-25T08:22:51Z</dcterms:created>
  <dcterms:modified xsi:type="dcterms:W3CDTF">2024-09-20T09:09:51Z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