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ОТЧЕТНОСТЬ\Отчетность для ПУБЛИКАЦИИ\Отчет по исполнению бюджета на сайт\за 2024 год\"/>
    </mc:Choice>
  </mc:AlternateContent>
  <xr:revisionPtr revIDLastSave="0" documentId="13_ncr:1_{7C7FB9F3-EA0A-40DE-91DD-1675EC331C9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расходы" sheetId="1" r:id="rId1"/>
    <sheet name="доход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1" i="1" l="1"/>
  <c r="D21" i="2"/>
  <c r="C21" i="2"/>
  <c r="C8" i="2"/>
  <c r="D25" i="2"/>
  <c r="D24" i="2" s="1"/>
  <c r="C25" i="2"/>
  <c r="C24" i="2" s="1"/>
  <c r="E18" i="2"/>
  <c r="E28" i="1" l="1"/>
  <c r="E22" i="2"/>
  <c r="E29" i="1" l="1"/>
  <c r="E31" i="2"/>
  <c r="E30" i="2"/>
  <c r="E28" i="2"/>
  <c r="D26" i="1" l="1"/>
  <c r="C26" i="1"/>
  <c r="D23" i="2" l="1"/>
  <c r="C23" i="2"/>
  <c r="C32" i="2" s="1"/>
  <c r="E20" i="2"/>
  <c r="E16" i="2"/>
  <c r="D45" i="1" l="1"/>
  <c r="C45" i="1"/>
  <c r="E46" i="1"/>
  <c r="D8" i="2" l="1"/>
  <c r="C48" i="1" l="1"/>
  <c r="C41" i="1"/>
  <c r="C39" i="1"/>
  <c r="C37" i="1"/>
  <c r="C31" i="1"/>
  <c r="C21" i="1"/>
  <c r="C18" i="1"/>
  <c r="C16" i="1"/>
  <c r="D8" i="1"/>
  <c r="C8" i="1"/>
  <c r="D41" i="1"/>
  <c r="C50" i="1" l="1"/>
  <c r="E12" i="1"/>
  <c r="D18" i="1" l="1"/>
  <c r="E43" i="1" l="1"/>
  <c r="D39" i="1"/>
  <c r="D48" i="1" l="1"/>
  <c r="D37" i="1"/>
  <c r="D31" i="1"/>
  <c r="D16" i="1"/>
  <c r="E8" i="1"/>
  <c r="D32" i="2"/>
  <c r="D50" i="1" l="1"/>
  <c r="E27" i="2" l="1"/>
  <c r="E26" i="2"/>
  <c r="E25" i="2"/>
  <c r="E24" i="2"/>
  <c r="E23" i="2"/>
  <c r="E21" i="2"/>
  <c r="E19" i="2"/>
  <c r="E17" i="2"/>
  <c r="E15" i="2"/>
  <c r="E14" i="2"/>
  <c r="E13" i="2"/>
  <c r="E11" i="2"/>
  <c r="E10" i="2"/>
  <c r="E9" i="2"/>
  <c r="E49" i="1"/>
  <c r="E47" i="1"/>
  <c r="E44" i="1"/>
  <c r="E42" i="1"/>
  <c r="E40" i="1"/>
  <c r="E38" i="1"/>
  <c r="E36" i="1"/>
  <c r="E35" i="1"/>
  <c r="E34" i="1"/>
  <c r="E33" i="1"/>
  <c r="E32" i="1"/>
  <c r="E27" i="1"/>
  <c r="E25" i="1"/>
  <c r="E24" i="1"/>
  <c r="E23" i="1"/>
  <c r="E22" i="1"/>
  <c r="E20" i="1"/>
  <c r="E19" i="1"/>
  <c r="E17" i="1"/>
  <c r="E15" i="1"/>
  <c r="E14" i="1"/>
  <c r="E13" i="1"/>
  <c r="E11" i="1"/>
  <c r="E10" i="1"/>
  <c r="E9" i="1"/>
  <c r="E41" i="1" l="1"/>
  <c r="E26" i="1"/>
  <c r="E39" i="1"/>
  <c r="E45" i="1"/>
  <c r="E37" i="1"/>
  <c r="E16" i="1"/>
  <c r="E21" i="1"/>
  <c r="E48" i="1"/>
  <c r="E18" i="1"/>
  <c r="E31" i="1"/>
  <c r="E8" i="2"/>
  <c r="E32" i="2"/>
  <c r="E50" i="1" l="1"/>
</calcChain>
</file>

<file path=xl/sharedStrings.xml><?xml version="1.0" encoding="utf-8"?>
<sst xmlns="http://schemas.openxmlformats.org/spreadsheetml/2006/main" count="153" uniqueCount="144">
  <si>
    <t xml:space="preserve">Отчет об исполнении расходов бюджета городского округа ЗАТО Свободный </t>
  </si>
  <si>
    <t>тыс. руб.</t>
  </si>
  <si>
    <t>Наименование раздела, подраздела, целевой статьи или вида расхода</t>
  </si>
  <si>
    <t xml:space="preserve">Код раздела,подраздела, классификации,расходов  бюджета  </t>
  </si>
  <si>
    <t>утверждено по бюджету</t>
  </si>
  <si>
    <t>исполнено</t>
  </si>
  <si>
    <t>% исполнения к годовому плану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</si>
  <si>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</si>
  <si>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</si>
  <si>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</si>
  <si>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</si>
  <si>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</si>
  <si>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01 03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</si>
  <si>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</si>
  <si>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01 04</t>
  </si>
  <si>
    <t>Судебная система</t>
  </si>
  <si>
    <t>01 05</t>
  </si>
  <si>
    <t>-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</si>
  <si>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</si>
  <si>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01 06</t>
  </si>
  <si>
    <t>Резервные фонды</t>
  </si>
  <si>
    <t>01 11</t>
  </si>
  <si>
    <t>Другие общегосударственные вопросы</t>
  </si>
  <si>
    <t>01 13</t>
  </si>
  <si>
    <t>Национальная оборона</t>
  </si>
  <si>
    <t>02 00</t>
  </si>
  <si>
    <t>Мобилизационная  и вневойсковая подготовка</t>
  </si>
  <si>
    <t xml:space="preserve">02 03 </t>
  </si>
  <si>
    <t>Национальная безопасность и правоохранительная деятельность</t>
  </si>
  <si>
    <t>03 00</t>
  </si>
  <si>
    <t>Обеспечение пожарной безопасности</t>
  </si>
  <si>
    <t>03 10</t>
  </si>
  <si>
    <t xml:space="preserve">Другие вопросы в области национальной безопасности и правоохранительной деятельности </t>
  </si>
  <si>
    <t>03 14</t>
  </si>
  <si>
    <t>Национальная  экономика</t>
  </si>
  <si>
    <t>04 00</t>
  </si>
  <si>
    <t>Сельское хозяйство и рыболовство</t>
  </si>
  <si>
    <t>04 05</t>
  </si>
  <si>
    <t>Водное хозяйство</t>
  </si>
  <si>
    <t>04 06</t>
  </si>
  <si>
    <t>Дорожное хозяйство (дорожные фонды)</t>
  </si>
  <si>
    <t>04 09</t>
  </si>
  <si>
    <t>Другие вопросы в области национальной экономики</t>
  </si>
  <si>
    <t>04 12</t>
  </si>
  <si>
    <t>Жилищно-коммунальное хозяйство</t>
  </si>
  <si>
    <t>05 00</t>
  </si>
  <si>
    <t>Жилищное хозяйство</t>
  </si>
  <si>
    <t xml:space="preserve">05 01 </t>
  </si>
  <si>
    <t>Коммунальное хозяйство</t>
  </si>
  <si>
    <t>05 02</t>
  </si>
  <si>
    <t>Благоустройство</t>
  </si>
  <si>
    <t>05 03</t>
  </si>
  <si>
    <t>Образование</t>
  </si>
  <si>
    <t>07 00</t>
  </si>
  <si>
    <t>Дошкольное образование</t>
  </si>
  <si>
    <t>07 01</t>
  </si>
  <si>
    <t>Общее образование</t>
  </si>
  <si>
    <t>07 02</t>
  </si>
  <si>
    <t>Дополнительное образование детей</t>
  </si>
  <si>
    <t>07 03</t>
  </si>
  <si>
    <t>Молодежная политика и оздоровление детей</t>
  </si>
  <si>
    <t>07 07</t>
  </si>
  <si>
    <t>Другие вопросы в области образования</t>
  </si>
  <si>
    <t>07 09</t>
  </si>
  <si>
    <t>Культура, кинематография</t>
  </si>
  <si>
    <t>08 00</t>
  </si>
  <si>
    <t>Культура</t>
  </si>
  <si>
    <t>08 01</t>
  </si>
  <si>
    <t>Здравоохранение</t>
  </si>
  <si>
    <t>09 00</t>
  </si>
  <si>
    <t>Санитарно-эпидемиологическое благополучие</t>
  </si>
  <si>
    <t>09 07</t>
  </si>
  <si>
    <t>Социальная политика</t>
  </si>
  <si>
    <t>10 00</t>
  </si>
  <si>
    <t>Пенсионное обеспечение</t>
  </si>
  <si>
    <t>10 01</t>
  </si>
  <si>
    <t>Социальное обеспечение населения</t>
  </si>
  <si>
    <t>10 03</t>
  </si>
  <si>
    <t>Другие вопросы в области социальной политики</t>
  </si>
  <si>
    <t>10 06</t>
  </si>
  <si>
    <t>Физическая культура и спорт</t>
  </si>
  <si>
    <t>11 00</t>
  </si>
  <si>
    <t>Массовый спорт</t>
  </si>
  <si>
    <t>11 02</t>
  </si>
  <si>
    <t>Средства массовой информации</t>
  </si>
  <si>
    <t>12 00</t>
  </si>
  <si>
    <t>Другие вопросы в области средств массовой информации</t>
  </si>
  <si>
    <t>12 04</t>
  </si>
  <si>
    <t>ВСЕГО РАСХОДОВ:</t>
  </si>
  <si>
    <t xml:space="preserve">Отчет об исполнении доходов бюджета городского округа ЗАТО Свободный </t>
  </si>
  <si>
    <t>Налоговые и неналоговые доходы</t>
  </si>
  <si>
    <t>1 00 00000</t>
  </si>
  <si>
    <t>Налог на доходы физических лиц</t>
  </si>
  <si>
    <t>1 01 02000</t>
  </si>
  <si>
    <t>Акцизы по подакцизным товарам (продукции), производимыми на территории РФ</t>
  </si>
  <si>
    <t>1 03 02000</t>
  </si>
  <si>
    <t>Налог, взимаемый в связи с применением упрощенной системы налогообложения</t>
  </si>
  <si>
    <t>1 05 01000</t>
  </si>
  <si>
    <t>Единый налог на вмененный доход для отдельных видов деятельности</t>
  </si>
  <si>
    <t>1 05 02000</t>
  </si>
  <si>
    <t>Налог, взимаемый в связи с применением патентной системы налогообложения</t>
  </si>
  <si>
    <t>1 05 04000</t>
  </si>
  <si>
    <t>Налог на имущество физических лиц</t>
  </si>
  <si>
    <t>1 06 01000</t>
  </si>
  <si>
    <t>1 06 06000</t>
  </si>
  <si>
    <t>Государственная пошлина</t>
  </si>
  <si>
    <t>1 08 00000</t>
  </si>
  <si>
    <t>1 11 00000</t>
  </si>
  <si>
    <t>Платежи при пользовании природными ресурсами</t>
  </si>
  <si>
    <t>1 12 00000</t>
  </si>
  <si>
    <t>Доходы от оказания платных услуг и компенсации затрат  государства</t>
  </si>
  <si>
    <t>1 13 00000</t>
  </si>
  <si>
    <t>Доходы от продажи материальных и нематериальных активов</t>
  </si>
  <si>
    <t>1 14 00000</t>
  </si>
  <si>
    <t>Штрафы, санкции, возмещение ущерба</t>
  </si>
  <si>
    <t>1 16 00000</t>
  </si>
  <si>
    <t>Безвозмездные поступления</t>
  </si>
  <si>
    <t>2 00 00000</t>
  </si>
  <si>
    <t>Безвозмездные поступления от других бюджетов бюджетной системы РФ</t>
  </si>
  <si>
    <t>2 02 00000</t>
  </si>
  <si>
    <t>Дотации бюджетам бюджетной системы РФ</t>
  </si>
  <si>
    <t>2 02 10000</t>
  </si>
  <si>
    <t>Субсидии бюджета бюджетной системы РФ</t>
  </si>
  <si>
    <t>2 02 20000</t>
  </si>
  <si>
    <t>Субвенции бюджетам бюджетной системы РФ</t>
  </si>
  <si>
    <t>2 02 30000</t>
  </si>
  <si>
    <t>Иные межбюджетные трансферты</t>
  </si>
  <si>
    <t>2 02 40000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</si>
  <si>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</si>
  <si>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</si>
  <si>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</si>
  <si>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</t>
  </si>
  <si>
    <t>ВСЕГО ДОХОДОВ:</t>
  </si>
  <si>
    <t>Доходы от использования имущества, находящегося в государственной и муниципальной собственности</t>
  </si>
  <si>
    <t>Невыясненые поступления</t>
  </si>
  <si>
    <t>1 17 00000</t>
  </si>
  <si>
    <t>Физическая культура</t>
  </si>
  <si>
    <t>Земельный налог</t>
  </si>
  <si>
    <t>11 01</t>
  </si>
  <si>
    <t>05 05</t>
  </si>
  <si>
    <t>Другие вопросы в области жилищно-комунального хозяйства</t>
  </si>
  <si>
    <t>2 08 04000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</si>
  <si>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</si>
  <si>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 01.10.2024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</si>
</sst>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1" fillId="0" borderId="0" xfId="0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1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 vertical="distributed" textRotation="90" wrapText="1"/>
    </xf>
    <xf numFmtId="164" fontId="4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1" fillId="0" borderId="2" xfId="0" applyNumberFormat="1" applyFont="1" applyFill="1" applyBorder="1"/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2"/>
  <sheetViews>
    <sheetView tabSelected="1" topLeftCell="A19" zoomScaleNormal="100" workbookViewId="0">
      <selection activeCell="D19" sqref="D1:D1048576"/>
    </sheetView>
  </sheetViews>
  <sheetFormatPr defaultColWidth="9.140625" defaultRowHeight="12.75" x14ac:dyDescent="0.2"/>
  <cols>
    <col min="1" max="1" width="61.140625" style="1" customWidth="1"/>
    <col min="2" max="2" width="13" style="15" customWidth="1"/>
    <col min="3" max="3" width="15" style="15" customWidth="1"/>
    <col min="4" max="4" width="14.7109375" style="15" customWidth="1"/>
    <col min="5" max="5" width="11.28515625" style="15" customWidth="1"/>
    <col min="6" max="6" width="2.7109375" style="1" customWidth="1"/>
    <col min="7" max="7" width="4.85546875" style="1" customWidth="1"/>
    <col min="8" max="1021" width="9.140625" style="1"/>
    <col min="1022" max="1024" width="11.5703125" customWidth="1"/>
  </cols>
  <sheetData>
    <row r="1" spans="1:1024" ht="1.5" customHeight="1" x14ac:dyDescent="0.2">
      <c r="A1" s="60"/>
      <c r="B1" s="60"/>
      <c r="C1" s="60"/>
      <c r="D1" s="60"/>
      <c r="E1" s="60"/>
    </row>
    <row r="2" spans="1:1024" ht="54" customHeight="1" x14ac:dyDescent="0.2">
      <c r="A2" s="59" t="s">
        <v>0</v>
      </c>
      <c r="B2" s="59"/>
      <c r="C2" s="59"/>
      <c r="D2" s="59"/>
      <c r="E2" s="59"/>
    </row>
    <row r="3" spans="1:1024" ht="20.25" x14ac:dyDescent="0.2">
      <c r="A3" s="61" t="s">
        <v>143</v>
      </c>
      <c r="B3" s="61"/>
      <c r="C3" s="61"/>
      <c r="D3" s="61"/>
      <c r="E3" s="61"/>
    </row>
    <row r="4" spans="1:1024" ht="3.75" customHeight="1" x14ac:dyDescent="0.2"/>
    <row r="5" spans="1:1024" ht="22.5" customHeight="1" x14ac:dyDescent="0.2">
      <c r="A5" s="3"/>
      <c r="B5" s="31"/>
      <c r="E5" s="43" t="s">
        <v>1</v>
      </c>
    </row>
    <row r="6" spans="1:1024" ht="116.25" customHeight="1" x14ac:dyDescent="0.2">
      <c r="A6" s="22" t="s">
        <v>2</v>
      </c>
      <c r="B6" s="32" t="s">
        <v>3</v>
      </c>
      <c r="C6" s="32" t="s">
        <v>4</v>
      </c>
      <c r="D6" s="41" t="s">
        <v>5</v>
      </c>
      <c r="E6" s="38" t="s">
        <v>6</v>
      </c>
    </row>
    <row r="7" spans="1:1024" s="3" customFormat="1" x14ac:dyDescent="0.2">
      <c r="A7" s="4">
        <v>2</v>
      </c>
      <c r="B7" s="33">
        <v>3</v>
      </c>
      <c r="C7" s="33">
        <v>6</v>
      </c>
      <c r="D7" s="33">
        <v>7</v>
      </c>
      <c r="E7" s="33">
        <v>8</v>
      </c>
      <c r="AMH7"/>
      <c r="AMI7"/>
      <c r="AMJ7"/>
    </row>
    <row r="8" spans="1:1024" s="16" customFormat="1" ht="17.25" customHeight="1" x14ac:dyDescent="0.2">
      <c r="A8" s="27" t="s">
        <v>7</v>
      </c>
      <c r="B8" s="28" t="s">
        <v>8</v>
      </c>
      <c r="C8" s="46">
        <f>C9+C10+C11+C12+C13+C14+C15</f>
        <v>115817.94</v>
      </c>
      <c r="D8" s="46">
        <f>D9+D10+D11+D12+D13+D14+D15</f>
        <v>72383.55</v>
      </c>
      <c r="E8" s="48">
        <f>D8/C8*100</f>
        <v>62.497701133347739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</row>
    <row r="9" spans="1:1024" s="16" customFormat="1" ht="25.5" x14ac:dyDescent="0.2">
      <c r="A9" s="13" t="s">
        <v>9</v>
      </c>
      <c r="B9" s="14" t="s">
        <v>10</v>
      </c>
      <c r="C9" s="44">
        <v>4254.74</v>
      </c>
      <c r="D9" s="44">
        <v>2782.53</v>
      </c>
      <c r="E9" s="50">
        <f>D9/C9*100</f>
        <v>65.39835571621299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</row>
    <row r="10" spans="1:1024" s="16" customFormat="1" ht="51.75" customHeight="1" x14ac:dyDescent="0.2">
      <c r="A10" s="17" t="s">
        <v>11</v>
      </c>
      <c r="B10" s="18" t="s">
        <v>12</v>
      </c>
      <c r="C10" s="44">
        <v>2285.6</v>
      </c>
      <c r="D10" s="44">
        <v>1392.93</v>
      </c>
      <c r="E10" s="50">
        <f>D10/C10*100</f>
        <v>60.943734686734338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</row>
    <row r="11" spans="1:1024" s="16" customFormat="1" ht="38.25" x14ac:dyDescent="0.2">
      <c r="A11" s="19" t="s">
        <v>13</v>
      </c>
      <c r="B11" s="20" t="s">
        <v>14</v>
      </c>
      <c r="C11" s="44">
        <v>34446.85</v>
      </c>
      <c r="D11" s="44">
        <v>19664.41</v>
      </c>
      <c r="E11" s="50">
        <f>D11/C11*100</f>
        <v>57.086235751599936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</row>
    <row r="12" spans="1:1024" s="16" customFormat="1" x14ac:dyDescent="0.2">
      <c r="A12" s="19" t="s">
        <v>15</v>
      </c>
      <c r="B12" s="20" t="s">
        <v>16</v>
      </c>
      <c r="C12" s="44">
        <v>4.5999999999999996</v>
      </c>
      <c r="D12" s="44">
        <v>0</v>
      </c>
      <c r="E12" s="50">
        <f>D12/C12*100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</row>
    <row r="13" spans="1:1024" s="16" customFormat="1" ht="25.5" x14ac:dyDescent="0.2">
      <c r="A13" s="17" t="s">
        <v>18</v>
      </c>
      <c r="B13" s="18" t="s">
        <v>19</v>
      </c>
      <c r="C13" s="44">
        <v>15249.44</v>
      </c>
      <c r="D13" s="44">
        <v>9876.68</v>
      </c>
      <c r="E13" s="50">
        <f t="shared" ref="E13:E50" si="0">D13/C13*100</f>
        <v>64.767493101386023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</row>
    <row r="14" spans="1:1024" s="16" customFormat="1" x14ac:dyDescent="0.2">
      <c r="A14" s="19" t="s">
        <v>20</v>
      </c>
      <c r="B14" s="21" t="s">
        <v>21</v>
      </c>
      <c r="C14" s="44">
        <v>4301.49</v>
      </c>
      <c r="D14" s="44">
        <v>0</v>
      </c>
      <c r="E14" s="50">
        <f t="shared" si="0"/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</row>
    <row r="15" spans="1:1024" s="16" customFormat="1" x14ac:dyDescent="0.2">
      <c r="A15" s="19" t="s">
        <v>22</v>
      </c>
      <c r="B15" s="21" t="s">
        <v>23</v>
      </c>
      <c r="C15" s="44">
        <v>55275.22</v>
      </c>
      <c r="D15" s="44">
        <v>38667</v>
      </c>
      <c r="E15" s="50">
        <f t="shared" si="0"/>
        <v>69.953588606250676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</row>
    <row r="16" spans="1:1024" s="16" customFormat="1" ht="20.25" customHeight="1" x14ac:dyDescent="0.2">
      <c r="A16" s="25" t="s">
        <v>24</v>
      </c>
      <c r="B16" s="26" t="s">
        <v>25</v>
      </c>
      <c r="C16" s="46">
        <f>C17</f>
        <v>403.6</v>
      </c>
      <c r="D16" s="46">
        <f>D17</f>
        <v>238.81</v>
      </c>
      <c r="E16" s="48">
        <f t="shared" si="0"/>
        <v>59.16997026759168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</row>
    <row r="17" spans="1:1021" s="16" customFormat="1" x14ac:dyDescent="0.2">
      <c r="A17" s="19" t="s">
        <v>26</v>
      </c>
      <c r="B17" s="21" t="s">
        <v>27</v>
      </c>
      <c r="C17" s="45">
        <v>403.6</v>
      </c>
      <c r="D17" s="44">
        <v>238.81</v>
      </c>
      <c r="E17" s="50">
        <f t="shared" si="0"/>
        <v>59.16997026759168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</row>
    <row r="18" spans="1:1021" ht="29.25" customHeight="1" x14ac:dyDescent="0.2">
      <c r="A18" s="7" t="s">
        <v>28</v>
      </c>
      <c r="B18" s="26" t="s">
        <v>29</v>
      </c>
      <c r="C18" s="47">
        <f>C19+C20</f>
        <v>13064.11</v>
      </c>
      <c r="D18" s="47">
        <f>D19+D20</f>
        <v>5589.2999999999993</v>
      </c>
      <c r="E18" s="48">
        <f t="shared" si="0"/>
        <v>42.783626286061576</v>
      </c>
    </row>
    <row r="19" spans="1:1021" x14ac:dyDescent="0.2">
      <c r="A19" s="6" t="s">
        <v>30</v>
      </c>
      <c r="B19" s="21" t="s">
        <v>31</v>
      </c>
      <c r="C19" s="45">
        <v>8527.58</v>
      </c>
      <c r="D19" s="44">
        <v>5071.4799999999996</v>
      </c>
      <c r="E19" s="50">
        <f t="shared" si="0"/>
        <v>59.471503052448639</v>
      </c>
    </row>
    <row r="20" spans="1:1021" ht="25.5" x14ac:dyDescent="0.2">
      <c r="A20" s="6" t="s">
        <v>32</v>
      </c>
      <c r="B20" s="21" t="s">
        <v>33</v>
      </c>
      <c r="C20" s="45">
        <v>4536.53</v>
      </c>
      <c r="D20" s="44">
        <v>517.82000000000005</v>
      </c>
      <c r="E20" s="50">
        <f t="shared" si="0"/>
        <v>11.414451133355232</v>
      </c>
    </row>
    <row r="21" spans="1:1021" s="16" customFormat="1" ht="18.75" customHeight="1" x14ac:dyDescent="0.2">
      <c r="A21" s="25" t="s">
        <v>34</v>
      </c>
      <c r="B21" s="26" t="s">
        <v>35</v>
      </c>
      <c r="C21" s="47">
        <f>C22+C23+C24+C25</f>
        <v>58354.539999999994</v>
      </c>
      <c r="D21" s="47">
        <f>D22+D23+D24+D25</f>
        <v>15103.31</v>
      </c>
      <c r="E21" s="48">
        <f t="shared" si="0"/>
        <v>25.881979362702545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</row>
    <row r="22" spans="1:1021" s="16" customFormat="1" x14ac:dyDescent="0.2">
      <c r="A22" s="19" t="s">
        <v>36</v>
      </c>
      <c r="B22" s="21" t="s">
        <v>37</v>
      </c>
      <c r="C22" s="45">
        <v>210.6</v>
      </c>
      <c r="D22" s="45">
        <v>19.850000000000001</v>
      </c>
      <c r="E22" s="50">
        <f t="shared" si="0"/>
        <v>9.4254510921177594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</row>
    <row r="23" spans="1:1021" s="16" customFormat="1" x14ac:dyDescent="0.2">
      <c r="A23" s="19" t="s">
        <v>38</v>
      </c>
      <c r="B23" s="21" t="s">
        <v>39</v>
      </c>
      <c r="C23" s="45">
        <v>163</v>
      </c>
      <c r="D23" s="45">
        <v>29.58</v>
      </c>
      <c r="E23" s="50">
        <f t="shared" si="0"/>
        <v>18.14723926380368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</row>
    <row r="24" spans="1:1021" s="16" customFormat="1" x14ac:dyDescent="0.2">
      <c r="A24" s="19" t="s">
        <v>40</v>
      </c>
      <c r="B24" s="21" t="s">
        <v>41</v>
      </c>
      <c r="C24" s="45">
        <v>52342.52</v>
      </c>
      <c r="D24" s="44">
        <v>12432.49</v>
      </c>
      <c r="E24" s="50">
        <f t="shared" si="0"/>
        <v>23.752180827365592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</row>
    <row r="25" spans="1:1021" s="16" customFormat="1" x14ac:dyDescent="0.2">
      <c r="A25" s="19" t="s">
        <v>42</v>
      </c>
      <c r="B25" s="21" t="s">
        <v>43</v>
      </c>
      <c r="C25" s="45">
        <v>5638.42</v>
      </c>
      <c r="D25" s="44">
        <v>2621.39</v>
      </c>
      <c r="E25" s="50">
        <f t="shared" si="0"/>
        <v>46.491570333533147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</row>
    <row r="26" spans="1:1021" ht="18" customHeight="1" x14ac:dyDescent="0.2">
      <c r="A26" s="7" t="s">
        <v>44</v>
      </c>
      <c r="B26" s="26" t="s">
        <v>45</v>
      </c>
      <c r="C26" s="47">
        <f>C27+C28+C29+C30</f>
        <v>361647.64</v>
      </c>
      <c r="D26" s="47">
        <f>D27+D28+D29+D30</f>
        <v>123620.39000000001</v>
      </c>
      <c r="E26" s="47">
        <f t="shared" ref="E26" si="1">E27+E28+E29</f>
        <v>119.45839564972535</v>
      </c>
    </row>
    <row r="27" spans="1:1021" s="16" customFormat="1" x14ac:dyDescent="0.2">
      <c r="A27" s="19" t="s">
        <v>46</v>
      </c>
      <c r="B27" s="21" t="s">
        <v>47</v>
      </c>
      <c r="C27" s="45">
        <v>18166.669999999998</v>
      </c>
      <c r="D27" s="44">
        <v>11112.35</v>
      </c>
      <c r="E27" s="50">
        <f t="shared" si="0"/>
        <v>61.168887858919661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</row>
    <row r="28" spans="1:1021" s="16" customFormat="1" x14ac:dyDescent="0.2">
      <c r="A28" s="19" t="s">
        <v>48</v>
      </c>
      <c r="B28" s="21" t="s">
        <v>49</v>
      </c>
      <c r="C28" s="45">
        <v>273027.06</v>
      </c>
      <c r="D28" s="44">
        <v>96287.55</v>
      </c>
      <c r="E28" s="50">
        <f>D28/C28*100</f>
        <v>35.266669171912852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</row>
    <row r="29" spans="1:1021" s="16" customFormat="1" x14ac:dyDescent="0.2">
      <c r="A29" s="17" t="s">
        <v>50</v>
      </c>
      <c r="B29" s="21" t="s">
        <v>51</v>
      </c>
      <c r="C29" s="45">
        <v>70453.91</v>
      </c>
      <c r="D29" s="44">
        <v>16220.49</v>
      </c>
      <c r="E29" s="50">
        <f>D29/C29*100</f>
        <v>23.022838618892834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</row>
    <row r="30" spans="1:1021" s="16" customFormat="1" x14ac:dyDescent="0.2">
      <c r="A30" s="17" t="s">
        <v>140</v>
      </c>
      <c r="B30" s="21" t="s">
        <v>139</v>
      </c>
      <c r="C30" s="45">
        <v>0</v>
      </c>
      <c r="D30" s="44">
        <v>0</v>
      </c>
      <c r="E30" s="51" t="s">
        <v>17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</row>
    <row r="31" spans="1:1021" ht="18.75" customHeight="1" x14ac:dyDescent="0.2">
      <c r="A31" s="8" t="s">
        <v>52</v>
      </c>
      <c r="B31" s="34" t="s">
        <v>53</v>
      </c>
      <c r="C31" s="46">
        <f>C32+C33+C34+C35+C36</f>
        <v>402614.33</v>
      </c>
      <c r="D31" s="46">
        <f>D32+D33+D34+D35+D36</f>
        <v>307401.93</v>
      </c>
      <c r="E31" s="48">
        <f t="shared" si="0"/>
        <v>76.35146270129033</v>
      </c>
    </row>
    <row r="32" spans="1:1021" x14ac:dyDescent="0.2">
      <c r="A32" s="6" t="s">
        <v>54</v>
      </c>
      <c r="B32" s="18" t="s">
        <v>55</v>
      </c>
      <c r="C32" s="44">
        <v>151699.48000000001</v>
      </c>
      <c r="D32" s="44">
        <v>126716.63</v>
      </c>
      <c r="E32" s="50">
        <f t="shared" si="0"/>
        <v>83.531354227450223</v>
      </c>
    </row>
    <row r="33" spans="1:1021" x14ac:dyDescent="0.2">
      <c r="A33" s="6" t="s">
        <v>56</v>
      </c>
      <c r="B33" s="18" t="s">
        <v>57</v>
      </c>
      <c r="C33" s="44">
        <v>175377.72</v>
      </c>
      <c r="D33" s="44">
        <v>127424.08</v>
      </c>
      <c r="E33" s="50">
        <f t="shared" si="0"/>
        <v>72.656937266603762</v>
      </c>
      <c r="H33" s="9"/>
    </row>
    <row r="34" spans="1:1021" s="16" customFormat="1" x14ac:dyDescent="0.2">
      <c r="A34" s="19" t="s">
        <v>58</v>
      </c>
      <c r="B34" s="18" t="s">
        <v>59</v>
      </c>
      <c r="C34" s="44">
        <v>63279.13</v>
      </c>
      <c r="D34" s="44">
        <v>43485.43</v>
      </c>
      <c r="E34" s="50">
        <f t="shared" si="0"/>
        <v>68.720018748677489</v>
      </c>
      <c r="F34" s="15"/>
      <c r="G34" s="15"/>
      <c r="H34" s="29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</row>
    <row r="35" spans="1:1021" s="16" customFormat="1" x14ac:dyDescent="0.2">
      <c r="A35" s="19" t="s">
        <v>60</v>
      </c>
      <c r="B35" s="18" t="s">
        <v>61</v>
      </c>
      <c r="C35" s="44">
        <v>2980.2</v>
      </c>
      <c r="D35" s="44">
        <v>2946.61</v>
      </c>
      <c r="E35" s="50">
        <f t="shared" si="0"/>
        <v>98.872894436614999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</row>
    <row r="36" spans="1:1021" s="16" customFormat="1" x14ac:dyDescent="0.2">
      <c r="A36" s="19" t="s">
        <v>62</v>
      </c>
      <c r="B36" s="18" t="s">
        <v>63</v>
      </c>
      <c r="C36" s="44">
        <v>9277.7999999999993</v>
      </c>
      <c r="D36" s="44">
        <v>6829.18</v>
      </c>
      <c r="E36" s="50">
        <f t="shared" si="0"/>
        <v>73.607751837720159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</row>
    <row r="37" spans="1:1021" s="16" customFormat="1" ht="18.75" customHeight="1" x14ac:dyDescent="0.2">
      <c r="A37" s="25" t="s">
        <v>64</v>
      </c>
      <c r="B37" s="34" t="s">
        <v>65</v>
      </c>
      <c r="C37" s="46">
        <f>C38</f>
        <v>86629.05</v>
      </c>
      <c r="D37" s="46">
        <f>D38</f>
        <v>40561.79</v>
      </c>
      <c r="E37" s="48">
        <f t="shared" si="0"/>
        <v>46.822388101912694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</row>
    <row r="38" spans="1:1021" s="16" customFormat="1" x14ac:dyDescent="0.2">
      <c r="A38" s="19" t="s">
        <v>66</v>
      </c>
      <c r="B38" s="18" t="s">
        <v>67</v>
      </c>
      <c r="C38" s="44">
        <v>86629.05</v>
      </c>
      <c r="D38" s="44">
        <v>40561.79</v>
      </c>
      <c r="E38" s="50">
        <f t="shared" si="0"/>
        <v>46.822388101912694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</row>
    <row r="39" spans="1:1021" s="16" customFormat="1" ht="18.75" customHeight="1" x14ac:dyDescent="0.2">
      <c r="A39" s="40" t="s">
        <v>68</v>
      </c>
      <c r="B39" s="34" t="s">
        <v>69</v>
      </c>
      <c r="C39" s="46">
        <f>C40</f>
        <v>356.5</v>
      </c>
      <c r="D39" s="46">
        <f>D40</f>
        <v>343.67399999999998</v>
      </c>
      <c r="E39" s="48">
        <f t="shared" si="0"/>
        <v>96.402244039270684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</row>
    <row r="40" spans="1:1021" s="16" customFormat="1" x14ac:dyDescent="0.2">
      <c r="A40" s="19" t="s">
        <v>70</v>
      </c>
      <c r="B40" s="30" t="s">
        <v>71</v>
      </c>
      <c r="C40" s="56">
        <v>356.5</v>
      </c>
      <c r="D40" s="44">
        <v>343.67399999999998</v>
      </c>
      <c r="E40" s="50">
        <f t="shared" si="0"/>
        <v>96.402244039270684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</row>
    <row r="41" spans="1:1021" s="16" customFormat="1" ht="18" customHeight="1" x14ac:dyDescent="0.2">
      <c r="A41" s="25" t="s">
        <v>72</v>
      </c>
      <c r="B41" s="34" t="s">
        <v>73</v>
      </c>
      <c r="C41" s="46">
        <f>C42+C43+C44</f>
        <v>28555.079999999998</v>
      </c>
      <c r="D41" s="46">
        <f t="shared" ref="D41:E41" si="2">D42+D43+D44</f>
        <v>20879.95</v>
      </c>
      <c r="E41" s="46">
        <f t="shared" si="2"/>
        <v>198.81086732895506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</row>
    <row r="42" spans="1:1021" s="16" customFormat="1" x14ac:dyDescent="0.2">
      <c r="A42" s="19" t="s">
        <v>74</v>
      </c>
      <c r="B42" s="18" t="s">
        <v>75</v>
      </c>
      <c r="C42" s="44">
        <v>2305.9899999999998</v>
      </c>
      <c r="D42" s="44">
        <v>1655.4</v>
      </c>
      <c r="E42" s="50">
        <f t="shared" si="0"/>
        <v>71.786954843689713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</row>
    <row r="43" spans="1:1021" x14ac:dyDescent="0.2">
      <c r="A43" s="6" t="s">
        <v>76</v>
      </c>
      <c r="B43" s="18" t="s">
        <v>77</v>
      </c>
      <c r="C43" s="44">
        <v>24792.89</v>
      </c>
      <c r="D43" s="44">
        <v>18459.009999999998</v>
      </c>
      <c r="E43" s="50">
        <f t="shared" si="0"/>
        <v>74.452837083534831</v>
      </c>
    </row>
    <row r="44" spans="1:1021" s="16" customFormat="1" ht="12" customHeight="1" x14ac:dyDescent="0.2">
      <c r="A44" s="19" t="s">
        <v>78</v>
      </c>
      <c r="B44" s="18" t="s">
        <v>79</v>
      </c>
      <c r="C44" s="44">
        <v>1456.2</v>
      </c>
      <c r="D44" s="44">
        <v>765.54</v>
      </c>
      <c r="E44" s="50">
        <f t="shared" si="0"/>
        <v>52.571075401730525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</row>
    <row r="45" spans="1:1021" ht="19.5" customHeight="1" x14ac:dyDescent="0.2">
      <c r="A45" s="7" t="s">
        <v>80</v>
      </c>
      <c r="B45" s="34" t="s">
        <v>81</v>
      </c>
      <c r="C45" s="46">
        <f>C46+C47</f>
        <v>60053.64</v>
      </c>
      <c r="D45" s="46">
        <f>D46+D47</f>
        <v>20497.52</v>
      </c>
      <c r="E45" s="48">
        <f t="shared" si="0"/>
        <v>34.132019308071918</v>
      </c>
    </row>
    <row r="46" spans="1:1021" s="16" customFormat="1" ht="18.75" customHeight="1" x14ac:dyDescent="0.2">
      <c r="A46" s="19" t="s">
        <v>136</v>
      </c>
      <c r="B46" s="18" t="s">
        <v>138</v>
      </c>
      <c r="C46" s="44">
        <v>58045.24</v>
      </c>
      <c r="D46" s="44">
        <v>18489.12</v>
      </c>
      <c r="E46" s="50">
        <f t="shared" si="0"/>
        <v>31.85294780416103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</row>
    <row r="47" spans="1:1021" s="16" customFormat="1" x14ac:dyDescent="0.2">
      <c r="A47" s="19" t="s">
        <v>82</v>
      </c>
      <c r="B47" s="18" t="s">
        <v>83</v>
      </c>
      <c r="C47" s="44">
        <v>2008.4</v>
      </c>
      <c r="D47" s="44">
        <v>2008.4</v>
      </c>
      <c r="E47" s="50">
        <f t="shared" si="0"/>
        <v>100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</row>
    <row r="48" spans="1:1021" x14ac:dyDescent="0.2">
      <c r="A48" s="7" t="s">
        <v>84</v>
      </c>
      <c r="B48" s="34" t="s">
        <v>85</v>
      </c>
      <c r="C48" s="46">
        <f>C49</f>
        <v>255</v>
      </c>
      <c r="D48" s="46">
        <f>D49</f>
        <v>187</v>
      </c>
      <c r="E48" s="48">
        <f t="shared" si="0"/>
        <v>73.333333333333329</v>
      </c>
    </row>
    <row r="49" spans="1:1024" s="16" customFormat="1" x14ac:dyDescent="0.2">
      <c r="A49" s="19" t="s">
        <v>86</v>
      </c>
      <c r="B49" s="18" t="s">
        <v>87</v>
      </c>
      <c r="C49" s="44">
        <v>255</v>
      </c>
      <c r="D49" s="44">
        <v>187</v>
      </c>
      <c r="E49" s="50">
        <f t="shared" si="0"/>
        <v>73.333333333333329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</row>
    <row r="50" spans="1:1024" ht="18" customHeight="1" x14ac:dyDescent="0.2">
      <c r="A50" s="8" t="s">
        <v>88</v>
      </c>
      <c r="B50" s="34"/>
      <c r="C50" s="46">
        <f>C8+C16+C18+C21+C26+C31+C37+C39+C41+C45+C48</f>
        <v>1127751.4300000002</v>
      </c>
      <c r="D50" s="46">
        <f>D8+D16+D18+D21+D26+D31+D37+D39+D41+D45+D48</f>
        <v>606807.22400000005</v>
      </c>
      <c r="E50" s="48">
        <f t="shared" si="0"/>
        <v>53.806823725331029</v>
      </c>
    </row>
    <row r="51" spans="1:1024" ht="4.5" customHeight="1" x14ac:dyDescent="0.2">
      <c r="A51" s="10"/>
      <c r="B51" s="35"/>
      <c r="C51" s="36"/>
      <c r="D51" s="36"/>
      <c r="E51" s="39"/>
    </row>
    <row r="52" spans="1:1024" s="12" customFormat="1" ht="15.75" x14ac:dyDescent="0.25">
      <c r="B52" s="37"/>
      <c r="C52" s="37"/>
      <c r="D52" s="37"/>
      <c r="E52" s="37"/>
      <c r="AMH52"/>
      <c r="AMI52"/>
      <c r="AMJ52"/>
    </row>
  </sheetData>
  <mergeCells count="3">
    <mergeCell ref="A2:E2"/>
    <mergeCell ref="A1:E1"/>
    <mergeCell ref="A3:E3"/>
  </mergeCells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34"/>
  <sheetViews>
    <sheetView zoomScale="98" zoomScaleNormal="98" workbookViewId="0">
      <selection activeCell="E29" sqref="E29"/>
    </sheetView>
  </sheetViews>
  <sheetFormatPr defaultColWidth="9.140625" defaultRowHeight="12.75" x14ac:dyDescent="0.2"/>
  <cols>
    <col min="1" max="1" width="61.140625" style="1" customWidth="1"/>
    <col min="2" max="2" width="13" style="1" customWidth="1"/>
    <col min="3" max="3" width="15" style="15" customWidth="1"/>
    <col min="4" max="4" width="14.7109375" style="15" customWidth="1"/>
    <col min="5" max="5" width="11.28515625" style="15" customWidth="1"/>
    <col min="6" max="6" width="2.7109375" style="1" customWidth="1"/>
    <col min="7" max="7" width="4.85546875" style="1" customWidth="1"/>
    <col min="8" max="1020" width="9.140625" style="1"/>
    <col min="1021" max="1023" width="11.5703125" customWidth="1"/>
  </cols>
  <sheetData>
    <row r="1" spans="1:1023" ht="15.75" customHeight="1" x14ac:dyDescent="0.2">
      <c r="A1" s="2"/>
      <c r="B1" s="62"/>
      <c r="C1" s="62"/>
      <c r="D1" s="62"/>
      <c r="E1" s="62"/>
    </row>
    <row r="2" spans="1:1023" ht="36" customHeight="1" x14ac:dyDescent="0.2">
      <c r="A2" s="61" t="s">
        <v>89</v>
      </c>
      <c r="B2" s="61"/>
      <c r="C2" s="61"/>
      <c r="D2" s="61"/>
      <c r="E2" s="61"/>
    </row>
    <row r="3" spans="1:1023" ht="20.25" x14ac:dyDescent="0.2">
      <c r="A3" s="61" t="s">
        <v>143</v>
      </c>
      <c r="B3" s="61"/>
      <c r="C3" s="61"/>
      <c r="D3" s="61"/>
      <c r="E3" s="61"/>
    </row>
    <row r="4" spans="1:1023" ht="3.75" customHeight="1" x14ac:dyDescent="0.2"/>
    <row r="5" spans="1:1023" ht="21.75" customHeight="1" x14ac:dyDescent="0.2">
      <c r="A5" s="3"/>
      <c r="B5" s="3"/>
      <c r="E5" s="43" t="s">
        <v>1</v>
      </c>
    </row>
    <row r="6" spans="1:1023" ht="116.25" customHeight="1" x14ac:dyDescent="0.2">
      <c r="A6" s="22" t="s">
        <v>2</v>
      </c>
      <c r="B6" s="5" t="s">
        <v>3</v>
      </c>
      <c r="C6" s="32" t="s">
        <v>4</v>
      </c>
      <c r="D6" s="41" t="s">
        <v>5</v>
      </c>
      <c r="E6" s="32" t="s">
        <v>6</v>
      </c>
      <c r="I6" s="42"/>
    </row>
    <row r="7" spans="1:1023" s="3" customFormat="1" x14ac:dyDescent="0.2">
      <c r="A7" s="4">
        <v>2</v>
      </c>
      <c r="B7" s="4">
        <v>3</v>
      </c>
      <c r="C7" s="33">
        <v>6</v>
      </c>
      <c r="D7" s="33">
        <v>7</v>
      </c>
      <c r="E7" s="33">
        <v>8</v>
      </c>
      <c r="AMG7"/>
      <c r="AMH7"/>
      <c r="AMI7"/>
    </row>
    <row r="8" spans="1:1023" s="16" customFormat="1" x14ac:dyDescent="0.2">
      <c r="A8" s="27" t="s">
        <v>90</v>
      </c>
      <c r="B8" s="28" t="s">
        <v>91</v>
      </c>
      <c r="C8" s="46">
        <f>C9+C10+C11+C12+C13+C14+C15+C16+C17+C18+C19+C20+C21+C22</f>
        <v>301211.02</v>
      </c>
      <c r="D8" s="46">
        <f>D9+D10+D11+D12+D13+D14+D15+D16+D17+D18+D19+D20+D21+D22</f>
        <v>223046.28299999997</v>
      </c>
      <c r="E8" s="48">
        <f t="shared" ref="E8:E20" si="0">D8/C8*100</f>
        <v>74.049841536342171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</row>
    <row r="9" spans="1:1023" s="16" customFormat="1" x14ac:dyDescent="0.2">
      <c r="A9" s="13" t="s">
        <v>92</v>
      </c>
      <c r="B9" s="14" t="s">
        <v>93</v>
      </c>
      <c r="C9" s="44">
        <v>265260</v>
      </c>
      <c r="D9" s="44">
        <v>192101.02</v>
      </c>
      <c r="E9" s="50">
        <f t="shared" si="0"/>
        <v>72.419897459096731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</row>
    <row r="10" spans="1:1023" s="16" customFormat="1" ht="25.5" x14ac:dyDescent="0.2">
      <c r="A10" s="17" t="s">
        <v>94</v>
      </c>
      <c r="B10" s="18" t="s">
        <v>95</v>
      </c>
      <c r="C10" s="44">
        <v>1814.2</v>
      </c>
      <c r="D10" s="44">
        <v>1284.8</v>
      </c>
      <c r="E10" s="50">
        <f t="shared" si="0"/>
        <v>70.819093815455844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</row>
    <row r="11" spans="1:1023" s="16" customFormat="1" ht="25.5" x14ac:dyDescent="0.2">
      <c r="A11" s="19" t="s">
        <v>96</v>
      </c>
      <c r="B11" s="20" t="s">
        <v>97</v>
      </c>
      <c r="C11" s="44">
        <v>3747</v>
      </c>
      <c r="D11" s="44">
        <v>2840.8150000000001</v>
      </c>
      <c r="E11" s="50">
        <f t="shared" si="0"/>
        <v>75.815719242060325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</row>
    <row r="12" spans="1:1023" s="16" customFormat="1" x14ac:dyDescent="0.2">
      <c r="A12" s="19" t="s">
        <v>98</v>
      </c>
      <c r="B12" s="20" t="s">
        <v>99</v>
      </c>
      <c r="C12" s="44">
        <v>0</v>
      </c>
      <c r="D12" s="44">
        <v>4.1280000000000001</v>
      </c>
      <c r="E12" s="51" t="s">
        <v>17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</row>
    <row r="13" spans="1:1023" s="16" customFormat="1" ht="25.5" x14ac:dyDescent="0.2">
      <c r="A13" s="17" t="s">
        <v>100</v>
      </c>
      <c r="B13" s="20" t="s">
        <v>101</v>
      </c>
      <c r="C13" s="44">
        <v>846</v>
      </c>
      <c r="D13" s="44">
        <v>541.17999999999995</v>
      </c>
      <c r="E13" s="50">
        <f t="shared" si="0"/>
        <v>63.969267139479904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</row>
    <row r="14" spans="1:1023" s="16" customFormat="1" x14ac:dyDescent="0.2">
      <c r="A14" s="17" t="s">
        <v>102</v>
      </c>
      <c r="B14" s="18" t="s">
        <v>103</v>
      </c>
      <c r="C14" s="44">
        <v>625</v>
      </c>
      <c r="D14" s="44">
        <v>260.45</v>
      </c>
      <c r="E14" s="50">
        <f t="shared" si="0"/>
        <v>41.671999999999997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</row>
    <row r="15" spans="1:1023" s="16" customFormat="1" x14ac:dyDescent="0.2">
      <c r="A15" s="19" t="s">
        <v>137</v>
      </c>
      <c r="B15" s="21" t="s">
        <v>104</v>
      </c>
      <c r="C15" s="44">
        <v>331</v>
      </c>
      <c r="D15" s="44">
        <v>137.09</v>
      </c>
      <c r="E15" s="50">
        <f t="shared" si="0"/>
        <v>41.416918429003026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</row>
    <row r="16" spans="1:1023" s="16" customFormat="1" x14ac:dyDescent="0.2">
      <c r="A16" s="19" t="s">
        <v>105</v>
      </c>
      <c r="B16" s="21" t="s">
        <v>106</v>
      </c>
      <c r="C16" s="44">
        <v>30</v>
      </c>
      <c r="D16" s="44">
        <v>36.11</v>
      </c>
      <c r="E16" s="50">
        <f t="shared" si="0"/>
        <v>120.36666666666666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</row>
    <row r="17" spans="1:1023" ht="25.5" x14ac:dyDescent="0.2">
      <c r="A17" s="6" t="s">
        <v>133</v>
      </c>
      <c r="B17" s="21" t="s">
        <v>107</v>
      </c>
      <c r="C17" s="44">
        <v>17179.04</v>
      </c>
      <c r="D17" s="44">
        <v>15193.98</v>
      </c>
      <c r="E17" s="50">
        <f t="shared" si="0"/>
        <v>88.444872356080424</v>
      </c>
      <c r="F17" s="15"/>
    </row>
    <row r="18" spans="1:1023" x14ac:dyDescent="0.2">
      <c r="A18" s="6" t="s">
        <v>108</v>
      </c>
      <c r="B18" s="21" t="s">
        <v>109</v>
      </c>
      <c r="C18" s="45">
        <v>0.7</v>
      </c>
      <c r="D18" s="44">
        <v>1.1200000000000001</v>
      </c>
      <c r="E18" s="50">
        <f t="shared" si="0"/>
        <v>160.00000000000003</v>
      </c>
      <c r="F18" s="15"/>
    </row>
    <row r="19" spans="1:1023" s="16" customFormat="1" x14ac:dyDescent="0.2">
      <c r="A19" s="19" t="s">
        <v>110</v>
      </c>
      <c r="B19" s="21" t="s">
        <v>111</v>
      </c>
      <c r="C19" s="45">
        <v>1089.23</v>
      </c>
      <c r="D19" s="45">
        <v>282.52</v>
      </c>
      <c r="E19" s="50">
        <f t="shared" si="0"/>
        <v>25.937588938975235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</row>
    <row r="20" spans="1:1023" s="16" customFormat="1" x14ac:dyDescent="0.2">
      <c r="A20" s="19" t="s">
        <v>112</v>
      </c>
      <c r="B20" s="21" t="s">
        <v>113</v>
      </c>
      <c r="C20" s="45">
        <v>5477.14</v>
      </c>
      <c r="D20" s="45">
        <v>5582.29</v>
      </c>
      <c r="E20" s="50">
        <f t="shared" si="0"/>
        <v>101.91979755857983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</row>
    <row r="21" spans="1:1023" s="16" customFormat="1" x14ac:dyDescent="0.2">
      <c r="A21" s="19" t="s">
        <v>114</v>
      </c>
      <c r="B21" s="21" t="s">
        <v>115</v>
      </c>
      <c r="C21" s="45">
        <f>4722+31.81</f>
        <v>4753.8100000000004</v>
      </c>
      <c r="D21" s="44">
        <f>0.82+4671.2+31.82</f>
        <v>4703.8399999999992</v>
      </c>
      <c r="E21" s="50">
        <f t="shared" ref="E21:E32" si="1">D21/C21*100</f>
        <v>98.948843138451025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</row>
    <row r="22" spans="1:1023" s="16" customFormat="1" x14ac:dyDescent="0.2">
      <c r="A22" s="19" t="s">
        <v>134</v>
      </c>
      <c r="B22" s="21" t="s">
        <v>135</v>
      </c>
      <c r="C22" s="45">
        <v>57.9</v>
      </c>
      <c r="D22" s="44">
        <v>76.94</v>
      </c>
      <c r="E22" s="50">
        <f t="shared" si="1"/>
        <v>132.88428324697753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</row>
    <row r="23" spans="1:1023" s="16" customFormat="1" x14ac:dyDescent="0.2">
      <c r="A23" s="25" t="s">
        <v>116</v>
      </c>
      <c r="B23" s="26" t="s">
        <v>117</v>
      </c>
      <c r="C23" s="47">
        <f>C24</f>
        <v>694516.86900000006</v>
      </c>
      <c r="D23" s="47">
        <f>D24</f>
        <v>497874.89399999997</v>
      </c>
      <c r="E23" s="48">
        <f t="shared" si="1"/>
        <v>71.686508452539826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</row>
    <row r="24" spans="1:1023" s="23" customFormat="1" ht="25.5" x14ac:dyDescent="0.2">
      <c r="A24" s="19" t="s">
        <v>118</v>
      </c>
      <c r="B24" s="21" t="s">
        <v>119</v>
      </c>
      <c r="C24" s="47">
        <f>C25+C26+C27+C28+C30+C31</f>
        <v>694516.86900000006</v>
      </c>
      <c r="D24" s="47">
        <f>D25+D26+D27+D28+D30+D31+D29</f>
        <v>497874.89399999997</v>
      </c>
      <c r="E24" s="49">
        <f t="shared" si="1"/>
        <v>71.686508452539826</v>
      </c>
      <c r="AMG24" s="24"/>
      <c r="AMH24" s="24"/>
      <c r="AMI24" s="24"/>
    </row>
    <row r="25" spans="1:1023" s="23" customFormat="1" x14ac:dyDescent="0.2">
      <c r="A25" s="19" t="s">
        <v>120</v>
      </c>
      <c r="B25" s="21" t="s">
        <v>121</v>
      </c>
      <c r="C25" s="45">
        <f>267.74+332428</f>
        <v>332695.74</v>
      </c>
      <c r="D25" s="45">
        <f>267.74+197002</f>
        <v>197269.74</v>
      </c>
      <c r="E25" s="49">
        <f t="shared" si="1"/>
        <v>59.294339025801769</v>
      </c>
      <c r="AMG25" s="24"/>
      <c r="AMH25" s="24"/>
      <c r="AMI25" s="24"/>
    </row>
    <row r="26" spans="1:1023" s="23" customFormat="1" x14ac:dyDescent="0.2">
      <c r="A26" s="19" t="s">
        <v>122</v>
      </c>
      <c r="B26" s="21" t="s">
        <v>123</v>
      </c>
      <c r="C26" s="45">
        <v>96869.04</v>
      </c>
      <c r="D26" s="45">
        <v>94959.14</v>
      </c>
      <c r="E26" s="49">
        <f t="shared" si="1"/>
        <v>98.028369022754845</v>
      </c>
      <c r="AMG26" s="24"/>
      <c r="AMH26" s="24"/>
      <c r="AMI26" s="24"/>
    </row>
    <row r="27" spans="1:1023" s="23" customFormat="1" x14ac:dyDescent="0.2">
      <c r="A27" s="19" t="s">
        <v>124</v>
      </c>
      <c r="B27" s="21" t="s">
        <v>125</v>
      </c>
      <c r="C27" s="45">
        <v>243674.5</v>
      </c>
      <c r="D27" s="45">
        <v>190230.1</v>
      </c>
      <c r="E27" s="49">
        <f t="shared" si="1"/>
        <v>78.067298794088018</v>
      </c>
      <c r="AMG27" s="24"/>
      <c r="AMH27" s="24"/>
      <c r="AMI27" s="24"/>
    </row>
    <row r="28" spans="1:1023" s="23" customFormat="1" x14ac:dyDescent="0.2">
      <c r="A28" s="19" t="s">
        <v>126</v>
      </c>
      <c r="B28" s="21" t="s">
        <v>127</v>
      </c>
      <c r="C28" s="45">
        <v>21027.35</v>
      </c>
      <c r="D28" s="45">
        <v>15165.67</v>
      </c>
      <c r="E28" s="49">
        <f t="shared" si="1"/>
        <v>72.123543860733761</v>
      </c>
      <c r="AMG28" s="24"/>
      <c r="AMH28" s="24"/>
      <c r="AMI28" s="24"/>
    </row>
    <row r="29" spans="1:1023" s="23" customFormat="1" ht="63.75" x14ac:dyDescent="0.2">
      <c r="A29" s="19" t="s">
        <v>142</v>
      </c>
      <c r="B29" s="21" t="s">
        <v>141</v>
      </c>
      <c r="C29" s="45">
        <v>0</v>
      </c>
      <c r="D29" s="45">
        <v>0</v>
      </c>
      <c r="E29" s="58" t="s">
        <v>17</v>
      </c>
      <c r="AMG29" s="24"/>
      <c r="AMH29" s="24"/>
      <c r="AMI29" s="24"/>
    </row>
    <row r="30" spans="1:1023" s="23" customFormat="1" ht="42.75" customHeight="1" x14ac:dyDescent="0.2">
      <c r="A30" s="19" t="s">
        <v>128</v>
      </c>
      <c r="B30" s="21" t="s">
        <v>129</v>
      </c>
      <c r="C30" s="45">
        <v>1605.9349999999999</v>
      </c>
      <c r="D30" s="45">
        <v>1605.94</v>
      </c>
      <c r="E30" s="49">
        <f t="shared" si="1"/>
        <v>100.00031134510425</v>
      </c>
      <c r="AMG30" s="24"/>
      <c r="AMH30" s="24"/>
      <c r="AMI30" s="24"/>
    </row>
    <row r="31" spans="1:1023" s="23" customFormat="1" ht="47.25" customHeight="1" x14ac:dyDescent="0.2">
      <c r="A31" s="19" t="s">
        <v>130</v>
      </c>
      <c r="B31" s="21" t="s">
        <v>131</v>
      </c>
      <c r="C31" s="45">
        <v>-1355.6959999999999</v>
      </c>
      <c r="D31" s="45">
        <v>-1355.6959999999999</v>
      </c>
      <c r="E31" s="49">
        <f t="shared" si="1"/>
        <v>100</v>
      </c>
      <c r="AMG31" s="24"/>
      <c r="AMH31" s="24"/>
      <c r="AMI31" s="24"/>
    </row>
    <row r="32" spans="1:1023" s="55" customFormat="1" ht="26.25" customHeight="1" x14ac:dyDescent="0.2">
      <c r="A32" s="63" t="s">
        <v>132</v>
      </c>
      <c r="B32" s="63"/>
      <c r="C32" s="52">
        <f>C8+C23</f>
        <v>995727.88900000008</v>
      </c>
      <c r="D32" s="52">
        <f>D8+D23</f>
        <v>720921.17699999991</v>
      </c>
      <c r="E32" s="53">
        <f t="shared" si="1"/>
        <v>72.401424622545633</v>
      </c>
      <c r="F32" s="57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</row>
    <row r="33" spans="1:1023" ht="4.5" customHeight="1" x14ac:dyDescent="0.2">
      <c r="A33" s="10"/>
      <c r="B33" s="11"/>
      <c r="C33" s="36"/>
      <c r="D33" s="36"/>
      <c r="E33" s="39"/>
    </row>
    <row r="34" spans="1:1023" s="12" customFormat="1" ht="15.75" x14ac:dyDescent="0.25">
      <c r="C34" s="37"/>
      <c r="D34" s="37"/>
      <c r="E34" s="37"/>
      <c r="AMG34"/>
      <c r="AMH34"/>
      <c r="AMI34"/>
    </row>
  </sheetData>
  <mergeCells count="4">
    <mergeCell ref="B1:E1"/>
    <mergeCell ref="A2:E2"/>
    <mergeCell ref="A32:B32"/>
    <mergeCell ref="A3:E3"/>
  </mergeCells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Соколова</cp:lastModifiedBy>
  <cp:revision>5</cp:revision>
  <cp:lastPrinted>2023-09-07T11:13:05Z</cp:lastPrinted>
  <dcterms:created xsi:type="dcterms:W3CDTF">2021-08-25T08:22:51Z</dcterms:created>
  <dcterms:modified xsi:type="dcterms:W3CDTF">2024-12-12T11:49:21Z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