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ОТЧЕТНОСТЬ\Отчетность для ПУБЛИКАЦИИ\Отчет по исполнению бюджета на сайт\за 2024 год\"/>
    </mc:Choice>
  </mc:AlternateContent>
  <xr:revisionPtr revIDLastSave="0" documentId="13_ncr:1_{20338704-6B37-4EC0-9109-49D544D66D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" sheetId="1" r:id="rId1"/>
    <sheet name="доход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1" i="2" l="1"/>
  <c r="C21" i="2"/>
  <c r="C8" i="2" s="1"/>
  <c r="D25" i="2"/>
  <c r="D24" i="2"/>
  <c r="D21" i="1"/>
  <c r="C25" i="2"/>
  <c r="C24" i="2" s="1"/>
  <c r="E18" i="2"/>
  <c r="E28" i="1" l="1"/>
  <c r="E22" i="2"/>
  <c r="E29" i="1" l="1"/>
  <c r="E31" i="2"/>
  <c r="E30" i="2"/>
  <c r="E28" i="2"/>
  <c r="D26" i="1" l="1"/>
  <c r="C26" i="1"/>
  <c r="D23" i="2" l="1"/>
  <c r="C23" i="2"/>
  <c r="C32" i="2" s="1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C50" i="1" l="1"/>
  <c r="E12" i="1"/>
  <c r="D18" i="1" l="1"/>
  <c r="E43" i="1" l="1"/>
  <c r="D39" i="1"/>
  <c r="D48" i="1" l="1"/>
  <c r="D37" i="1"/>
  <c r="D3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<sst xmlns="http://schemas.openxmlformats.org/spreadsheetml/2006/main" count="153" uniqueCount="144">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</sst>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topLeftCell="A25" zoomScaleNormal="100" workbookViewId="0">
      <selection activeCell="D25" sqref="D1:D1048576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59"/>
      <c r="B1" s="59"/>
      <c r="C1" s="59"/>
      <c r="D1" s="59"/>
      <c r="E1" s="59"/>
    </row>
    <row r="2" spans="1:1024" ht="54" customHeight="1" x14ac:dyDescent="0.2">
      <c r="A2" s="58" t="s">
        <v>0</v>
      </c>
      <c r="B2" s="58"/>
      <c r="C2" s="58"/>
      <c r="D2" s="58"/>
      <c r="E2" s="58"/>
    </row>
    <row r="3" spans="1:1024" ht="20.25" x14ac:dyDescent="0.2">
      <c r="A3" s="60" t="s">
        <v>143</v>
      </c>
      <c r="B3" s="60"/>
      <c r="C3" s="60"/>
      <c r="D3" s="60"/>
      <c r="E3" s="60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6">
        <f>C9+C10+C11+C12+C13+C14+C15</f>
        <v>115817.94</v>
      </c>
      <c r="D8" s="46">
        <f>D9+D10+D11+D12+D13+D14+D15</f>
        <v>78443.75</v>
      </c>
      <c r="E8" s="48">
        <f>D8/C8*100</f>
        <v>67.730223832335469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44">
        <v>4254.74</v>
      </c>
      <c r="D9" s="44">
        <v>3219.12</v>
      </c>
      <c r="E9" s="50">
        <f>D9/C9*100</f>
        <v>75.659617273910982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44">
        <v>2285.6</v>
      </c>
      <c r="D10" s="44">
        <v>1569.6</v>
      </c>
      <c r="E10" s="50">
        <f>D10/C10*100</f>
        <v>68.673433671683583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44">
        <v>34446.85</v>
      </c>
      <c r="D11" s="44">
        <v>21943</v>
      </c>
      <c r="E11" s="50">
        <f>D11/C11*100</f>
        <v>63.701035072873132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44">
        <v>4.5999999999999996</v>
      </c>
      <c r="D12" s="44">
        <v>0</v>
      </c>
      <c r="E12" s="50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44">
        <v>15249.44</v>
      </c>
      <c r="D13" s="44">
        <v>11083.3</v>
      </c>
      <c r="E13" s="50">
        <f t="shared" ref="E13:E50" si="0">D13/C13*100</f>
        <v>72.680045955785914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44">
        <v>4301.49</v>
      </c>
      <c r="D14" s="44">
        <v>0</v>
      </c>
      <c r="E14" s="50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44">
        <v>55275.22</v>
      </c>
      <c r="D15" s="44">
        <v>40628.730000000003</v>
      </c>
      <c r="E15" s="50">
        <f t="shared" si="0"/>
        <v>73.50261111579475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6">
        <f>C17</f>
        <v>403.6</v>
      </c>
      <c r="D16" s="46">
        <f>D17</f>
        <v>267.16000000000003</v>
      </c>
      <c r="E16" s="48">
        <f t="shared" si="0"/>
        <v>66.194251734390491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45">
        <v>403.6</v>
      </c>
      <c r="D17" s="44">
        <v>267.16000000000003</v>
      </c>
      <c r="E17" s="50">
        <f t="shared" si="0"/>
        <v>66.194251734390491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7">
        <f>C19+C20</f>
        <v>13064.11</v>
      </c>
      <c r="D18" s="47">
        <f>D19+D20</f>
        <v>6154.79</v>
      </c>
      <c r="E18" s="48">
        <f t="shared" si="0"/>
        <v>47.112202821317332</v>
      </c>
    </row>
    <row r="19" spans="1:1021" x14ac:dyDescent="0.2">
      <c r="A19" s="6" t="s">
        <v>30</v>
      </c>
      <c r="B19" s="21" t="s">
        <v>31</v>
      </c>
      <c r="C19" s="45">
        <v>8527.58</v>
      </c>
      <c r="D19" s="44">
        <v>5636.97</v>
      </c>
      <c r="E19" s="50">
        <f t="shared" si="0"/>
        <v>66.102809941390177</v>
      </c>
    </row>
    <row r="20" spans="1:1021" ht="25.5" x14ac:dyDescent="0.2">
      <c r="A20" s="6" t="s">
        <v>32</v>
      </c>
      <c r="B20" s="21" t="s">
        <v>33</v>
      </c>
      <c r="C20" s="45">
        <v>4536.53</v>
      </c>
      <c r="D20" s="44">
        <v>517.82000000000005</v>
      </c>
      <c r="E20" s="50">
        <f t="shared" si="0"/>
        <v>11.414451133355232</v>
      </c>
    </row>
    <row r="21" spans="1:1021" s="16" customFormat="1" ht="18.75" customHeight="1" x14ac:dyDescent="0.2">
      <c r="A21" s="25" t="s">
        <v>34</v>
      </c>
      <c r="B21" s="26" t="s">
        <v>35</v>
      </c>
      <c r="C21" s="47">
        <f>C22+C23+C24+C25</f>
        <v>58783.67</v>
      </c>
      <c r="D21" s="47">
        <f>D22+D23+D24+D25</f>
        <v>15406.48</v>
      </c>
      <c r="E21" s="48">
        <f t="shared" si="0"/>
        <v>26.208775328250177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45">
        <v>210.6</v>
      </c>
      <c r="D22" s="45">
        <v>19.850000000000001</v>
      </c>
      <c r="E22" s="50">
        <f t="shared" si="0"/>
        <v>9.4254510921177594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45">
        <v>163</v>
      </c>
      <c r="D23" s="45">
        <v>29.58</v>
      </c>
      <c r="E23" s="50">
        <f t="shared" si="0"/>
        <v>18.14723926380368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45">
        <v>52771.65</v>
      </c>
      <c r="D24" s="44">
        <v>12735.66</v>
      </c>
      <c r="E24" s="50">
        <f t="shared" si="0"/>
        <v>24.133526239941329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45">
        <v>5638.42</v>
      </c>
      <c r="D25" s="44">
        <v>2621.39</v>
      </c>
      <c r="E25" s="50">
        <f t="shared" si="0"/>
        <v>46.491570333533147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7">
        <f>C27+C28+C29+C30</f>
        <v>361218.51</v>
      </c>
      <c r="D26" s="47">
        <f>D27+D28+D29+D30</f>
        <v>135821.935</v>
      </c>
      <c r="E26" s="47">
        <f t="shared" ref="E26" si="1">E27+E28+E29</f>
        <v>137.05708627196739</v>
      </c>
    </row>
    <row r="27" spans="1:1021" s="16" customFormat="1" x14ac:dyDescent="0.2">
      <c r="A27" s="19" t="s">
        <v>46</v>
      </c>
      <c r="B27" s="21" t="s">
        <v>47</v>
      </c>
      <c r="C27" s="45">
        <v>18166.669999999998</v>
      </c>
      <c r="D27" s="44">
        <v>12970.85</v>
      </c>
      <c r="E27" s="50">
        <f t="shared" si="0"/>
        <v>71.39916121116309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45">
        <v>272597.93</v>
      </c>
      <c r="D28" s="44">
        <v>103287.545</v>
      </c>
      <c r="E28" s="50">
        <f>D28/C28*100</f>
        <v>37.890069451371112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45">
        <v>70453.91</v>
      </c>
      <c r="D29" s="44">
        <v>19563.54</v>
      </c>
      <c r="E29" s="50">
        <f>D29/C29*100</f>
        <v>27.767855609433173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45">
        <v>0</v>
      </c>
      <c r="D30" s="44">
        <v>0</v>
      </c>
      <c r="E30" s="51" t="s">
        <v>17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6">
        <f>C32+C33+C34+C35+C36</f>
        <v>402614.33</v>
      </c>
      <c r="D31" s="46">
        <f>D32+D33+D34+D35+D36</f>
        <v>356084.03</v>
      </c>
      <c r="E31" s="48">
        <f t="shared" si="0"/>
        <v>88.442959792315392</v>
      </c>
    </row>
    <row r="32" spans="1:1021" x14ac:dyDescent="0.2">
      <c r="A32" s="6" t="s">
        <v>54</v>
      </c>
      <c r="B32" s="18" t="s">
        <v>55</v>
      </c>
      <c r="C32" s="44">
        <v>151699.48000000001</v>
      </c>
      <c r="D32" s="44">
        <v>142500.73000000001</v>
      </c>
      <c r="E32" s="50">
        <f t="shared" si="0"/>
        <v>93.936202022577802</v>
      </c>
    </row>
    <row r="33" spans="1:1021" x14ac:dyDescent="0.2">
      <c r="A33" s="6" t="s">
        <v>56</v>
      </c>
      <c r="B33" s="18" t="s">
        <v>57</v>
      </c>
      <c r="C33" s="44">
        <v>175377.72</v>
      </c>
      <c r="D33" s="44">
        <v>146059.29</v>
      </c>
      <c r="E33" s="50">
        <f t="shared" si="0"/>
        <v>83.282694061708639</v>
      </c>
      <c r="H33" s="9"/>
    </row>
    <row r="34" spans="1:1021" s="16" customFormat="1" x14ac:dyDescent="0.2">
      <c r="A34" s="19" t="s">
        <v>58</v>
      </c>
      <c r="B34" s="18" t="s">
        <v>59</v>
      </c>
      <c r="C34" s="44">
        <v>63279.13</v>
      </c>
      <c r="D34" s="44">
        <v>57387.38</v>
      </c>
      <c r="E34" s="50">
        <f t="shared" si="0"/>
        <v>90.689268325907761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44">
        <v>2980.2</v>
      </c>
      <c r="D35" s="44">
        <v>2949.48</v>
      </c>
      <c r="E35" s="50">
        <f t="shared" si="0"/>
        <v>98.969196698208179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44">
        <v>9277.7999999999993</v>
      </c>
      <c r="D36" s="44">
        <v>7187.15</v>
      </c>
      <c r="E36" s="50">
        <f t="shared" si="0"/>
        <v>77.466101877600295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6">
        <f>C38</f>
        <v>86629.05</v>
      </c>
      <c r="D37" s="46">
        <f>D38</f>
        <v>50793.26</v>
      </c>
      <c r="E37" s="48">
        <f t="shared" si="0"/>
        <v>58.633056694030472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44">
        <v>86629.05</v>
      </c>
      <c r="D38" s="44">
        <v>50793.26</v>
      </c>
      <c r="E38" s="50">
        <f t="shared" si="0"/>
        <v>58.633056694030472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6">
        <f>C40</f>
        <v>356.5</v>
      </c>
      <c r="D39" s="46">
        <f>D40</f>
        <v>343.67399999999998</v>
      </c>
      <c r="E39" s="48">
        <f t="shared" si="0"/>
        <v>96.402244039270684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63">
        <v>356.5</v>
      </c>
      <c r="D40" s="44">
        <v>343.67399999999998</v>
      </c>
      <c r="E40" s="50">
        <f t="shared" si="0"/>
        <v>96.402244039270684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6">
        <f>C42+C43+C44</f>
        <v>28555.079999999998</v>
      </c>
      <c r="D41" s="46">
        <f t="shared" ref="D41:E41" si="2">D42+D43+D44</f>
        <v>22588.97</v>
      </c>
      <c r="E41" s="46">
        <f t="shared" si="2"/>
        <v>220.05618601775501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44">
        <v>2305.9899999999998</v>
      </c>
      <c r="D42" s="44">
        <v>1871.52</v>
      </c>
      <c r="E42" s="50">
        <f t="shared" si="0"/>
        <v>81.159068339411704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44">
        <v>24792.89</v>
      </c>
      <c r="D43" s="44">
        <v>19861.38</v>
      </c>
      <c r="E43" s="50">
        <f t="shared" si="0"/>
        <v>80.109176461477475</v>
      </c>
    </row>
    <row r="44" spans="1:1021" s="16" customFormat="1" ht="12" customHeight="1" x14ac:dyDescent="0.2">
      <c r="A44" s="19" t="s">
        <v>78</v>
      </c>
      <c r="B44" s="18" t="s">
        <v>79</v>
      </c>
      <c r="C44" s="44">
        <v>1456.2</v>
      </c>
      <c r="D44" s="44">
        <v>856.07</v>
      </c>
      <c r="E44" s="50">
        <f t="shared" si="0"/>
        <v>58.787941216865811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6">
        <f>C46+C47</f>
        <v>60053.64</v>
      </c>
      <c r="D45" s="46">
        <f>D46+D47</f>
        <v>27695.640000000003</v>
      </c>
      <c r="E45" s="48">
        <f t="shared" si="0"/>
        <v>46.118170355702013</v>
      </c>
    </row>
    <row r="46" spans="1:1021" s="16" customFormat="1" ht="18.75" customHeight="1" x14ac:dyDescent="0.2">
      <c r="A46" s="19" t="s">
        <v>136</v>
      </c>
      <c r="B46" s="18" t="s">
        <v>138</v>
      </c>
      <c r="C46" s="44">
        <v>58045.24</v>
      </c>
      <c r="D46" s="44">
        <v>25687.24</v>
      </c>
      <c r="E46" s="50">
        <f t="shared" si="0"/>
        <v>44.253826842648948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44">
        <v>2008.4</v>
      </c>
      <c r="D47" s="44">
        <v>2008.4</v>
      </c>
      <c r="E47" s="50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6">
        <f>C49</f>
        <v>255</v>
      </c>
      <c r="D48" s="46">
        <f>D49</f>
        <v>209</v>
      </c>
      <c r="E48" s="48">
        <f t="shared" si="0"/>
        <v>81.960784313725483</v>
      </c>
    </row>
    <row r="49" spans="1:1024" s="16" customFormat="1" x14ac:dyDescent="0.2">
      <c r="A49" s="19" t="s">
        <v>86</v>
      </c>
      <c r="B49" s="18" t="s">
        <v>87</v>
      </c>
      <c r="C49" s="44">
        <v>255</v>
      </c>
      <c r="D49" s="44">
        <v>209</v>
      </c>
      <c r="E49" s="50">
        <f t="shared" si="0"/>
        <v>81.960784313725483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6">
        <f>C8+C16+C18+C21+C26+C31+C37+C39+C41+C45+C48</f>
        <v>1127751.4300000002</v>
      </c>
      <c r="D50" s="46">
        <f>D8+D16+D18+D21+D26+D31+D37+D39+D41+D45+D48</f>
        <v>693808.68900000001</v>
      </c>
      <c r="E50" s="48">
        <f t="shared" si="0"/>
        <v>61.521419573815116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4"/>
  <sheetViews>
    <sheetView topLeftCell="A7" zoomScale="98" zoomScaleNormal="98" workbookViewId="0">
      <selection activeCell="D7" sqref="D1:D1048576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0" width="9.140625" style="1"/>
    <col min="1021" max="1023" width="11.5703125" customWidth="1"/>
  </cols>
  <sheetData>
    <row r="1" spans="1:1023" ht="15.75" customHeight="1" x14ac:dyDescent="0.2">
      <c r="A1" s="2"/>
      <c r="B1" s="61"/>
      <c r="C1" s="61"/>
      <c r="D1" s="61"/>
      <c r="E1" s="61"/>
    </row>
    <row r="2" spans="1:1023" ht="36" customHeight="1" x14ac:dyDescent="0.2">
      <c r="A2" s="60" t="s">
        <v>89</v>
      </c>
      <c r="B2" s="60"/>
      <c r="C2" s="60"/>
      <c r="D2" s="60"/>
      <c r="E2" s="60"/>
    </row>
    <row r="3" spans="1:1023" ht="20.25" x14ac:dyDescent="0.2">
      <c r="A3" s="60" t="s">
        <v>143</v>
      </c>
      <c r="B3" s="60"/>
      <c r="C3" s="60"/>
      <c r="D3" s="60"/>
      <c r="E3" s="60"/>
    </row>
    <row r="4" spans="1:1023" ht="3.75" customHeight="1" x14ac:dyDescent="0.2"/>
    <row r="5" spans="1:1023" ht="21.75" customHeight="1" x14ac:dyDescent="0.2">
      <c r="A5" s="3"/>
      <c r="B5" s="3"/>
      <c r="E5" s="43" t="s">
        <v>1</v>
      </c>
    </row>
    <row r="6" spans="1:1023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I6" s="42"/>
    </row>
    <row r="7" spans="1:1023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G7"/>
      <c r="AMH7"/>
      <c r="AMI7"/>
    </row>
    <row r="8" spans="1:1023" s="16" customFormat="1" x14ac:dyDescent="0.2">
      <c r="A8" s="27" t="s">
        <v>90</v>
      </c>
      <c r="B8" s="28" t="s">
        <v>91</v>
      </c>
      <c r="C8" s="46">
        <f>C9+C10+C11+C12+C13+C14+C15+C16+C17+C18+C19+C20+C21+C22</f>
        <v>301211.02600000007</v>
      </c>
      <c r="D8" s="46">
        <f>D9+D10+D11+D12+D13+D14+D15+D16+D17+D18+D19+D20+D21+D22</f>
        <v>252318.02999999997</v>
      </c>
      <c r="E8" s="48">
        <f t="shared" ref="E8:E20" si="0">D8/C8*100</f>
        <v>83.767859812674956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3" s="16" customFormat="1" x14ac:dyDescent="0.2">
      <c r="A9" s="13" t="s">
        <v>92</v>
      </c>
      <c r="B9" s="14" t="s">
        <v>93</v>
      </c>
      <c r="C9" s="44">
        <v>265260</v>
      </c>
      <c r="D9" s="44">
        <v>218407.34</v>
      </c>
      <c r="E9" s="50">
        <f t="shared" si="0"/>
        <v>82.337080600165862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3" s="16" customFormat="1" ht="25.5" x14ac:dyDescent="0.2">
      <c r="A10" s="17" t="s">
        <v>94</v>
      </c>
      <c r="B10" s="18" t="s">
        <v>95</v>
      </c>
      <c r="C10" s="44">
        <v>1814.2</v>
      </c>
      <c r="D10" s="44">
        <v>1608.71</v>
      </c>
      <c r="E10" s="50">
        <f t="shared" si="0"/>
        <v>88.673244405247488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3" s="16" customFormat="1" ht="25.5" x14ac:dyDescent="0.2">
      <c r="A11" s="19" t="s">
        <v>96</v>
      </c>
      <c r="B11" s="20" t="s">
        <v>97</v>
      </c>
      <c r="C11" s="44">
        <v>3747</v>
      </c>
      <c r="D11" s="44">
        <v>3489.65</v>
      </c>
      <c r="E11" s="50">
        <f t="shared" si="0"/>
        <v>93.131838804376827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</row>
    <row r="12" spans="1:1023" s="16" customFormat="1" x14ac:dyDescent="0.2">
      <c r="A12" s="19" t="s">
        <v>98</v>
      </c>
      <c r="B12" s="20" t="s">
        <v>99</v>
      </c>
      <c r="C12" s="44">
        <v>0</v>
      </c>
      <c r="D12" s="44">
        <v>4.13</v>
      </c>
      <c r="E12" s="51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</row>
    <row r="13" spans="1:1023" s="16" customFormat="1" ht="25.5" x14ac:dyDescent="0.2">
      <c r="A13" s="17" t="s">
        <v>100</v>
      </c>
      <c r="B13" s="20" t="s">
        <v>101</v>
      </c>
      <c r="C13" s="44">
        <v>846</v>
      </c>
      <c r="D13" s="44">
        <v>552.64</v>
      </c>
      <c r="E13" s="50">
        <f t="shared" si="0"/>
        <v>65.32387706855792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</row>
    <row r="14" spans="1:1023" s="16" customFormat="1" x14ac:dyDescent="0.2">
      <c r="A14" s="17" t="s">
        <v>102</v>
      </c>
      <c r="B14" s="18" t="s">
        <v>103</v>
      </c>
      <c r="C14" s="44">
        <v>625</v>
      </c>
      <c r="D14" s="44">
        <v>391.21</v>
      </c>
      <c r="E14" s="50">
        <f t="shared" si="0"/>
        <v>62.593599999999995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</row>
    <row r="15" spans="1:1023" s="16" customFormat="1" x14ac:dyDescent="0.2">
      <c r="A15" s="19" t="s">
        <v>137</v>
      </c>
      <c r="B15" s="21" t="s">
        <v>104</v>
      </c>
      <c r="C15" s="44">
        <v>331</v>
      </c>
      <c r="D15" s="44">
        <v>210.72</v>
      </c>
      <c r="E15" s="50">
        <f t="shared" si="0"/>
        <v>63.661631419939582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</row>
    <row r="16" spans="1:1023" s="16" customFormat="1" x14ac:dyDescent="0.2">
      <c r="A16" s="19" t="s">
        <v>105</v>
      </c>
      <c r="B16" s="21" t="s">
        <v>106</v>
      </c>
      <c r="C16" s="44">
        <v>30</v>
      </c>
      <c r="D16" s="44">
        <v>43.77</v>
      </c>
      <c r="E16" s="50">
        <f t="shared" si="0"/>
        <v>145.9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</row>
    <row r="17" spans="1:1023" ht="25.5" x14ac:dyDescent="0.2">
      <c r="A17" s="6" t="s">
        <v>133</v>
      </c>
      <c r="B17" s="21" t="s">
        <v>107</v>
      </c>
      <c r="C17" s="44">
        <v>17179.036</v>
      </c>
      <c r="D17" s="44">
        <v>16953.54</v>
      </c>
      <c r="E17" s="50">
        <f t="shared" si="0"/>
        <v>98.687376870273752</v>
      </c>
      <c r="F17" s="15"/>
    </row>
    <row r="18" spans="1:1023" x14ac:dyDescent="0.2">
      <c r="A18" s="6" t="s">
        <v>108</v>
      </c>
      <c r="B18" s="21" t="s">
        <v>109</v>
      </c>
      <c r="C18" s="45">
        <v>0.7</v>
      </c>
      <c r="D18" s="44">
        <v>2.36</v>
      </c>
      <c r="E18" s="50">
        <f t="shared" si="0"/>
        <v>337.14285714285717</v>
      </c>
      <c r="F18" s="15"/>
    </row>
    <row r="19" spans="1:1023" s="16" customFormat="1" x14ac:dyDescent="0.2">
      <c r="A19" s="19" t="s">
        <v>110</v>
      </c>
      <c r="B19" s="21" t="s">
        <v>111</v>
      </c>
      <c r="C19" s="45">
        <v>1089.23</v>
      </c>
      <c r="D19" s="45">
        <v>303.52</v>
      </c>
      <c r="E19" s="50">
        <f t="shared" si="0"/>
        <v>27.865556402229096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3" s="16" customFormat="1" x14ac:dyDescent="0.2">
      <c r="A20" s="19" t="s">
        <v>112</v>
      </c>
      <c r="B20" s="21" t="s">
        <v>113</v>
      </c>
      <c r="C20" s="45">
        <v>5477.14</v>
      </c>
      <c r="D20" s="45">
        <v>5583.75</v>
      </c>
      <c r="E20" s="50">
        <f t="shared" si="0"/>
        <v>101.94645380618353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</row>
    <row r="21" spans="1:1023" s="16" customFormat="1" x14ac:dyDescent="0.2">
      <c r="A21" s="19" t="s">
        <v>114</v>
      </c>
      <c r="B21" s="21" t="s">
        <v>115</v>
      </c>
      <c r="C21" s="45">
        <f>4722.01+31.81</f>
        <v>4753.8200000000006</v>
      </c>
      <c r="D21" s="44">
        <f>0.86+4671.75+31.82</f>
        <v>4704.4299999999994</v>
      </c>
      <c r="E21" s="50">
        <f t="shared" ref="E21:E32" si="1">D21/C21*100</f>
        <v>98.961046064007434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</row>
    <row r="22" spans="1:1023" s="16" customFormat="1" x14ac:dyDescent="0.2">
      <c r="A22" s="19" t="s">
        <v>134</v>
      </c>
      <c r="B22" s="21" t="s">
        <v>135</v>
      </c>
      <c r="C22" s="45">
        <v>57.9</v>
      </c>
      <c r="D22" s="44">
        <v>62.26</v>
      </c>
      <c r="E22" s="50">
        <f t="shared" si="1"/>
        <v>107.53022452504317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</row>
    <row r="23" spans="1:1023" s="16" customFormat="1" x14ac:dyDescent="0.2">
      <c r="A23" s="25" t="s">
        <v>116</v>
      </c>
      <c r="B23" s="26" t="s">
        <v>117</v>
      </c>
      <c r="C23" s="47">
        <f>C24</f>
        <v>694516.85900000005</v>
      </c>
      <c r="D23" s="47">
        <f>D24</f>
        <v>520155.34</v>
      </c>
      <c r="E23" s="48">
        <f t="shared" si="1"/>
        <v>74.894559183047846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</row>
    <row r="24" spans="1:1023" s="23" customFormat="1" ht="25.5" x14ac:dyDescent="0.2">
      <c r="A24" s="19" t="s">
        <v>118</v>
      </c>
      <c r="B24" s="21" t="s">
        <v>119</v>
      </c>
      <c r="C24" s="47">
        <f>C25+C26+C27+C28+C30+C31</f>
        <v>694516.85900000005</v>
      </c>
      <c r="D24" s="47">
        <f>D25+D26+D27+D28+D30+D31+D29</f>
        <v>520155.34</v>
      </c>
      <c r="E24" s="49">
        <f t="shared" si="1"/>
        <v>74.894559183047846</v>
      </c>
      <c r="AMG24" s="24"/>
      <c r="AMH24" s="24"/>
      <c r="AMI24" s="24"/>
    </row>
    <row r="25" spans="1:1023" s="23" customFormat="1" x14ac:dyDescent="0.2">
      <c r="A25" s="19" t="s">
        <v>120</v>
      </c>
      <c r="B25" s="21" t="s">
        <v>121</v>
      </c>
      <c r="C25" s="45">
        <f>267.74+332428</f>
        <v>332695.74</v>
      </c>
      <c r="D25" s="45">
        <f>267.74+198546</f>
        <v>198813.74</v>
      </c>
      <c r="E25" s="49">
        <f t="shared" si="1"/>
        <v>59.758426723468119</v>
      </c>
      <c r="AMG25" s="24"/>
      <c r="AMH25" s="24"/>
      <c r="AMI25" s="24"/>
    </row>
    <row r="26" spans="1:1023" s="23" customFormat="1" x14ac:dyDescent="0.2">
      <c r="A26" s="19" t="s">
        <v>122</v>
      </c>
      <c r="B26" s="21" t="s">
        <v>123</v>
      </c>
      <c r="C26" s="45">
        <v>96869.04</v>
      </c>
      <c r="D26" s="45">
        <v>95207.14</v>
      </c>
      <c r="E26" s="49">
        <f t="shared" si="1"/>
        <v>98.284384773504513</v>
      </c>
      <c r="AMG26" s="24"/>
      <c r="AMH26" s="24"/>
      <c r="AMI26" s="24"/>
    </row>
    <row r="27" spans="1:1023" s="23" customFormat="1" x14ac:dyDescent="0.2">
      <c r="A27" s="19" t="s">
        <v>124</v>
      </c>
      <c r="B27" s="21" t="s">
        <v>125</v>
      </c>
      <c r="C27" s="45">
        <v>243674.5</v>
      </c>
      <c r="D27" s="45">
        <v>209489.4</v>
      </c>
      <c r="E27" s="49">
        <f t="shared" si="1"/>
        <v>85.970998196364405</v>
      </c>
      <c r="AMG27" s="24"/>
      <c r="AMH27" s="24"/>
      <c r="AMI27" s="24"/>
    </row>
    <row r="28" spans="1:1023" s="23" customFormat="1" x14ac:dyDescent="0.2">
      <c r="A28" s="19" t="s">
        <v>126</v>
      </c>
      <c r="B28" s="21" t="s">
        <v>127</v>
      </c>
      <c r="C28" s="45">
        <v>21027.34</v>
      </c>
      <c r="D28" s="45">
        <v>16417.939999999999</v>
      </c>
      <c r="E28" s="49">
        <f t="shared" si="1"/>
        <v>78.079015224940477</v>
      </c>
      <c r="AMG28" s="24"/>
      <c r="AMH28" s="24"/>
      <c r="AMI28" s="24"/>
    </row>
    <row r="29" spans="1:1023" s="23" customFormat="1" ht="63.75" x14ac:dyDescent="0.2">
      <c r="A29" s="19" t="s">
        <v>142</v>
      </c>
      <c r="B29" s="21" t="s">
        <v>141</v>
      </c>
      <c r="C29" s="45">
        <v>0</v>
      </c>
      <c r="D29" s="45">
        <v>0</v>
      </c>
      <c r="E29" s="56" t="s">
        <v>17</v>
      </c>
      <c r="AMG29" s="24"/>
      <c r="AMH29" s="24"/>
      <c r="AMI29" s="24"/>
    </row>
    <row r="30" spans="1:1023" s="23" customFormat="1" ht="42.75" customHeight="1" x14ac:dyDescent="0.2">
      <c r="A30" s="19" t="s">
        <v>128</v>
      </c>
      <c r="B30" s="21" t="s">
        <v>129</v>
      </c>
      <c r="C30" s="45">
        <v>1605.9349999999999</v>
      </c>
      <c r="D30" s="45">
        <v>1638.2</v>
      </c>
      <c r="E30" s="49">
        <f t="shared" si="1"/>
        <v>102.00910995775048</v>
      </c>
      <c r="AMG30" s="24"/>
      <c r="AMH30" s="24"/>
      <c r="AMI30" s="24"/>
    </row>
    <row r="31" spans="1:1023" s="23" customFormat="1" ht="47.25" customHeight="1" x14ac:dyDescent="0.2">
      <c r="A31" s="19" t="s">
        <v>130</v>
      </c>
      <c r="B31" s="21" t="s">
        <v>131</v>
      </c>
      <c r="C31" s="45">
        <v>-1355.6959999999999</v>
      </c>
      <c r="D31" s="45">
        <v>-1411.08</v>
      </c>
      <c r="E31" s="49">
        <f t="shared" si="1"/>
        <v>104.08528165606448</v>
      </c>
      <c r="AMG31" s="24"/>
      <c r="AMH31" s="24"/>
      <c r="AMI31" s="24"/>
    </row>
    <row r="32" spans="1:1023" s="54" customFormat="1" ht="26.25" customHeight="1" x14ac:dyDescent="0.2">
      <c r="A32" s="62" t="s">
        <v>132</v>
      </c>
      <c r="B32" s="62"/>
      <c r="C32" s="57">
        <f>C8+C23</f>
        <v>995727.88500000013</v>
      </c>
      <c r="D32" s="57">
        <f>D8+D23</f>
        <v>772473.37</v>
      </c>
      <c r="E32" s="52">
        <f t="shared" si="1"/>
        <v>77.578762394506995</v>
      </c>
      <c r="F32" s="55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</row>
    <row r="33" spans="1:1023" ht="4.5" customHeight="1" x14ac:dyDescent="0.2">
      <c r="A33" s="10"/>
      <c r="B33" s="11"/>
      <c r="C33" s="36"/>
      <c r="D33" s="36"/>
      <c r="E33" s="39"/>
    </row>
    <row r="34" spans="1:1023" s="12" customFormat="1" ht="15.75" x14ac:dyDescent="0.25">
      <c r="C34" s="37"/>
      <c r="D34" s="37"/>
      <c r="E34" s="37"/>
      <c r="AMG34"/>
      <c r="AMH34"/>
      <c r="AMI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revision>5</cp:revision>
  <cp:lastPrinted>2023-09-07T11:13:05Z</cp:lastPrinted>
  <dcterms:created xsi:type="dcterms:W3CDTF">2021-08-25T08:22:51Z</dcterms:created>
  <dcterms:modified xsi:type="dcterms:W3CDTF">2024-12-16T06:09:16Z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