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2" yWindow="-122" windowWidth="29045" windowHeight="15840"/>
  </bookViews>
  <sheets>
    <sheet name="Лист1" sheetId="1" r:id="rId1"/>
  </sheets>
  <definedNames>
    <definedName name="_xlnm.Print_Area" localSheetId="0">Лист1!$A$1:$M$253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7" i="1" l="1"/>
  <c r="F176" i="1"/>
  <c r="F175" i="1"/>
  <c r="F82" i="1"/>
  <c r="F81" i="1"/>
  <c r="F80" i="1"/>
  <c r="D82" i="1"/>
  <c r="D81" i="1"/>
  <c r="D80" i="1"/>
  <c r="I47" i="1"/>
  <c r="F47" i="1"/>
  <c r="F46" i="1"/>
  <c r="E46" i="1"/>
  <c r="E47" i="1"/>
  <c r="D47" i="1"/>
  <c r="E17" i="1"/>
  <c r="D17" i="1"/>
  <c r="G17" i="1"/>
  <c r="F17" i="1"/>
  <c r="F16" i="1"/>
  <c r="H246" i="1" l="1"/>
  <c r="F248" i="1"/>
  <c r="F246" i="1"/>
  <c r="E222" i="1" l="1"/>
  <c r="M87" i="1" l="1"/>
  <c r="M86" i="1"/>
  <c r="M84" i="1" s="1"/>
  <c r="M85" i="1"/>
  <c r="M182" i="1"/>
  <c r="I179" i="1"/>
  <c r="G179" i="1"/>
  <c r="F179" i="1"/>
  <c r="I84" i="1"/>
  <c r="F84" i="1"/>
  <c r="L84" i="1"/>
  <c r="K84" i="1"/>
  <c r="J84" i="1"/>
  <c r="H84" i="1"/>
  <c r="G84" i="1"/>
  <c r="E84" i="1"/>
  <c r="L177" i="1"/>
  <c r="K177" i="1"/>
  <c r="J177" i="1"/>
  <c r="I177" i="1"/>
  <c r="H177" i="1"/>
  <c r="G177" i="1"/>
  <c r="I176" i="1"/>
  <c r="H176" i="1"/>
  <c r="G176" i="1"/>
  <c r="I175" i="1"/>
  <c r="H175" i="1"/>
  <c r="G175" i="1"/>
  <c r="E176" i="1"/>
  <c r="E175" i="1"/>
  <c r="J181" i="1"/>
  <c r="K181" i="1" s="1"/>
  <c r="J180" i="1"/>
  <c r="K180" i="1" s="1"/>
  <c r="H179" i="1"/>
  <c r="E179" i="1"/>
  <c r="D179" i="1"/>
  <c r="L82" i="1"/>
  <c r="K82" i="1"/>
  <c r="J82" i="1"/>
  <c r="I82" i="1"/>
  <c r="I81" i="1"/>
  <c r="I80" i="1"/>
  <c r="H80" i="1"/>
  <c r="G80" i="1"/>
  <c r="D84" i="1"/>
  <c r="J179" i="1" l="1"/>
  <c r="L180" i="1"/>
  <c r="M180" i="1" s="1"/>
  <c r="M179" i="1" s="1"/>
  <c r="K179" i="1"/>
  <c r="L181" i="1"/>
  <c r="M181" i="1" s="1"/>
  <c r="D19" i="1"/>
  <c r="L179" i="1" l="1"/>
  <c r="I246" i="1" l="1"/>
  <c r="D248" i="1"/>
  <c r="I248" i="1"/>
  <c r="D234" i="1"/>
  <c r="H207" i="1"/>
  <c r="H206" i="1"/>
  <c r="H205" i="1"/>
  <c r="G205" i="1"/>
  <c r="F207" i="1"/>
  <c r="F205" i="1"/>
  <c r="E207" i="1"/>
  <c r="E205" i="1"/>
  <c r="L142" i="1"/>
  <c r="K142" i="1"/>
  <c r="J142" i="1"/>
  <c r="I142" i="1"/>
  <c r="H142" i="1"/>
  <c r="G142" i="1"/>
  <c r="F142" i="1"/>
  <c r="E142" i="1"/>
  <c r="G144" i="1"/>
  <c r="L17" i="1"/>
  <c r="K17" i="1"/>
  <c r="I17" i="1"/>
  <c r="H17" i="1"/>
  <c r="G222" i="1" l="1"/>
  <c r="G207" i="1" s="1"/>
  <c r="G221" i="1"/>
  <c r="G206" i="1" s="1"/>
  <c r="F221" i="1"/>
  <c r="F206" i="1" l="1"/>
  <c r="H111" i="1"/>
  <c r="G111" i="1"/>
  <c r="H97" i="1"/>
  <c r="G97" i="1"/>
  <c r="G82" i="1" s="1"/>
  <c r="E49" i="1"/>
  <c r="H39" i="1"/>
  <c r="H82" i="1" l="1"/>
  <c r="H248" i="1"/>
  <c r="E36" i="1"/>
  <c r="E16" i="1" s="1"/>
  <c r="G240" i="1" l="1"/>
  <c r="E221" i="1"/>
  <c r="E206" i="1" s="1"/>
  <c r="E192" i="1"/>
  <c r="E177" i="1" s="1"/>
  <c r="E92" i="1"/>
  <c r="E89" i="1" s="1"/>
  <c r="E95" i="1"/>
  <c r="E97" i="1"/>
  <c r="E111" i="1"/>
  <c r="E81" i="1" s="1"/>
  <c r="M37" i="1"/>
  <c r="M27" i="1"/>
  <c r="E82" i="1" l="1"/>
  <c r="E80" i="1"/>
  <c r="E246" i="1"/>
  <c r="I247" i="1"/>
  <c r="E247" i="1"/>
  <c r="H247" i="1"/>
  <c r="G246" i="1"/>
  <c r="G247" i="1"/>
  <c r="G248" i="1"/>
  <c r="H249" i="1"/>
  <c r="G249" i="1"/>
  <c r="F249" i="1"/>
  <c r="E249" i="1"/>
  <c r="E248" i="1"/>
  <c r="G47" i="1" l="1"/>
  <c r="H47" i="1"/>
  <c r="J36" i="1"/>
  <c r="K36" i="1" s="1"/>
  <c r="J35" i="1"/>
  <c r="I34" i="1"/>
  <c r="H34" i="1"/>
  <c r="G34" i="1"/>
  <c r="F34" i="1"/>
  <c r="E34" i="1"/>
  <c r="D34" i="1"/>
  <c r="D39" i="1"/>
  <c r="E39" i="1"/>
  <c r="F39" i="1"/>
  <c r="G39" i="1"/>
  <c r="I39" i="1"/>
  <c r="M32" i="1"/>
  <c r="F19" i="1"/>
  <c r="G19" i="1"/>
  <c r="H19" i="1"/>
  <c r="K35" i="1" l="1"/>
  <c r="K34" i="1" s="1"/>
  <c r="J34" i="1"/>
  <c r="L35" i="1"/>
  <c r="L36" i="1"/>
  <c r="M36" i="1" s="1"/>
  <c r="K19" i="1"/>
  <c r="L34" i="1" l="1"/>
  <c r="M35" i="1"/>
  <c r="M34" i="1" s="1"/>
  <c r="I249" i="1"/>
  <c r="J249" i="1"/>
  <c r="K249" i="1"/>
  <c r="L249" i="1"/>
  <c r="D247" i="1"/>
  <c r="D249" i="1"/>
  <c r="D246" i="1"/>
  <c r="M243" i="1"/>
  <c r="D240" i="1" s="1"/>
  <c r="M236" i="1"/>
  <c r="M237" i="1"/>
  <c r="M231" i="1"/>
  <c r="M226" i="1"/>
  <c r="M227" i="1"/>
  <c r="M232" i="1"/>
  <c r="M238" i="1"/>
  <c r="I205" i="1"/>
  <c r="I206" i="1"/>
  <c r="I207" i="1"/>
  <c r="J207" i="1"/>
  <c r="K207" i="1"/>
  <c r="L207" i="1"/>
  <c r="D205" i="1"/>
  <c r="D206" i="1"/>
  <c r="D207" i="1"/>
  <c r="M221" i="1"/>
  <c r="M222" i="1"/>
  <c r="K214" i="1"/>
  <c r="L214" i="1"/>
  <c r="M217" i="1"/>
  <c r="M212" i="1"/>
  <c r="E245" i="1"/>
  <c r="D175" i="1"/>
  <c r="D176" i="1"/>
  <c r="D177" i="1"/>
  <c r="M202" i="1"/>
  <c r="M197" i="1"/>
  <c r="M191" i="1"/>
  <c r="M192" i="1"/>
  <c r="M187" i="1"/>
  <c r="M249" i="1" l="1"/>
  <c r="I245" i="1"/>
  <c r="H245" i="1"/>
  <c r="D245" i="1"/>
  <c r="G245" i="1"/>
  <c r="M147" i="1"/>
  <c r="E140" i="1"/>
  <c r="F140" i="1"/>
  <c r="G140" i="1"/>
  <c r="H140" i="1"/>
  <c r="I140" i="1"/>
  <c r="E141" i="1"/>
  <c r="F141" i="1"/>
  <c r="F247" i="1" s="1"/>
  <c r="F245" i="1" s="1"/>
  <c r="G141" i="1"/>
  <c r="H141" i="1"/>
  <c r="I141" i="1"/>
  <c r="D140" i="1"/>
  <c r="D141" i="1"/>
  <c r="D142" i="1"/>
  <c r="M172" i="1"/>
  <c r="J171" i="1"/>
  <c r="M171" i="1" s="1"/>
  <c r="J170" i="1"/>
  <c r="K170" i="1" s="1"/>
  <c r="I169" i="1"/>
  <c r="H169" i="1"/>
  <c r="G169" i="1"/>
  <c r="F169" i="1"/>
  <c r="E169" i="1"/>
  <c r="D169" i="1"/>
  <c r="D184" i="1"/>
  <c r="E184" i="1"/>
  <c r="F184" i="1"/>
  <c r="G184" i="1"/>
  <c r="H184" i="1"/>
  <c r="I184" i="1"/>
  <c r="J185" i="1"/>
  <c r="J186" i="1"/>
  <c r="M167" i="1"/>
  <c r="J166" i="1"/>
  <c r="M166" i="1" s="1"/>
  <c r="J165" i="1"/>
  <c r="M165" i="1" s="1"/>
  <c r="I164" i="1"/>
  <c r="H164" i="1"/>
  <c r="G164" i="1"/>
  <c r="F164" i="1"/>
  <c r="E164" i="1"/>
  <c r="D164" i="1"/>
  <c r="M162" i="1"/>
  <c r="J161" i="1"/>
  <c r="K161" i="1" s="1"/>
  <c r="J160" i="1"/>
  <c r="K160" i="1" s="1"/>
  <c r="I159" i="1"/>
  <c r="H159" i="1"/>
  <c r="G159" i="1"/>
  <c r="F159" i="1"/>
  <c r="E159" i="1"/>
  <c r="D159" i="1"/>
  <c r="J156" i="1"/>
  <c r="M156" i="1" s="1"/>
  <c r="J155" i="1"/>
  <c r="M155" i="1" s="1"/>
  <c r="I154" i="1"/>
  <c r="H154" i="1"/>
  <c r="G154" i="1"/>
  <c r="F154" i="1"/>
  <c r="E154" i="1"/>
  <c r="D154" i="1"/>
  <c r="M152" i="1"/>
  <c r="J151" i="1"/>
  <c r="K151" i="1" s="1"/>
  <c r="J150" i="1"/>
  <c r="K150" i="1" s="1"/>
  <c r="L150" i="1" s="1"/>
  <c r="I149" i="1"/>
  <c r="H149" i="1"/>
  <c r="G149" i="1"/>
  <c r="F149" i="1"/>
  <c r="E149" i="1"/>
  <c r="D149" i="1"/>
  <c r="J146" i="1"/>
  <c r="M146" i="1" s="1"/>
  <c r="J145" i="1"/>
  <c r="M145" i="1" s="1"/>
  <c r="I144" i="1"/>
  <c r="H144" i="1"/>
  <c r="F144" i="1"/>
  <c r="E144" i="1"/>
  <c r="D144" i="1"/>
  <c r="D117" i="1"/>
  <c r="J137" i="1"/>
  <c r="K137" i="1" s="1"/>
  <c r="J132" i="1"/>
  <c r="K132" i="1" s="1"/>
  <c r="J127" i="1"/>
  <c r="E117" i="1"/>
  <c r="F117" i="1"/>
  <c r="G117" i="1"/>
  <c r="H117" i="1"/>
  <c r="I117" i="1"/>
  <c r="F116" i="1"/>
  <c r="G116" i="1"/>
  <c r="H116" i="1"/>
  <c r="I116" i="1"/>
  <c r="E115" i="1"/>
  <c r="F115" i="1"/>
  <c r="G115" i="1"/>
  <c r="G81" i="1" s="1"/>
  <c r="H115" i="1"/>
  <c r="H81" i="1" s="1"/>
  <c r="I115" i="1"/>
  <c r="E116" i="1"/>
  <c r="D115" i="1"/>
  <c r="D116" i="1"/>
  <c r="J122" i="1"/>
  <c r="K122" i="1" s="1"/>
  <c r="M111" i="1"/>
  <c r="M112" i="1"/>
  <c r="D104" i="1"/>
  <c r="M107" i="1"/>
  <c r="M102" i="1"/>
  <c r="M95" i="1"/>
  <c r="M96" i="1"/>
  <c r="M97" i="1"/>
  <c r="K94" i="1"/>
  <c r="L94" i="1"/>
  <c r="M91" i="1"/>
  <c r="M92" i="1"/>
  <c r="H139" i="1" l="1"/>
  <c r="G139" i="1"/>
  <c r="E139" i="1"/>
  <c r="I139" i="1"/>
  <c r="F139" i="1"/>
  <c r="L122" i="1"/>
  <c r="M150" i="1"/>
  <c r="M149" i="1" s="1"/>
  <c r="D139" i="1"/>
  <c r="M82" i="1"/>
  <c r="K186" i="1"/>
  <c r="L186" i="1" s="1"/>
  <c r="K166" i="1"/>
  <c r="L166" i="1" s="1"/>
  <c r="K185" i="1"/>
  <c r="M142" i="1"/>
  <c r="M160" i="1"/>
  <c r="M164" i="1"/>
  <c r="M170" i="1"/>
  <c r="M169" i="1" s="1"/>
  <c r="L132" i="1"/>
  <c r="M132" i="1"/>
  <c r="L137" i="1"/>
  <c r="L170" i="1"/>
  <c r="L160" i="1"/>
  <c r="J164" i="1"/>
  <c r="K165" i="1"/>
  <c r="J141" i="1"/>
  <c r="J140" i="1"/>
  <c r="J117" i="1"/>
  <c r="K127" i="1"/>
  <c r="L127" i="1" s="1"/>
  <c r="K171" i="1"/>
  <c r="L171" i="1" s="1"/>
  <c r="J169" i="1"/>
  <c r="M161" i="1"/>
  <c r="M151" i="1"/>
  <c r="J154" i="1"/>
  <c r="L161" i="1"/>
  <c r="K159" i="1"/>
  <c r="L151" i="1"/>
  <c r="L149" i="1" s="1"/>
  <c r="K149" i="1"/>
  <c r="J144" i="1"/>
  <c r="J159" i="1"/>
  <c r="J139" i="1" s="1"/>
  <c r="J149" i="1"/>
  <c r="M144" i="1"/>
  <c r="K145" i="1"/>
  <c r="K146" i="1"/>
  <c r="L146" i="1" s="1"/>
  <c r="K155" i="1"/>
  <c r="K156" i="1"/>
  <c r="E45" i="1"/>
  <c r="F45" i="1"/>
  <c r="G45" i="1"/>
  <c r="H45" i="1"/>
  <c r="I45" i="1"/>
  <c r="G46" i="1"/>
  <c r="H46" i="1"/>
  <c r="I46" i="1"/>
  <c r="D45" i="1"/>
  <c r="D46" i="1"/>
  <c r="J47" i="1"/>
  <c r="K47" i="1"/>
  <c r="L47" i="1"/>
  <c r="M77" i="1"/>
  <c r="M72" i="1"/>
  <c r="M67" i="1"/>
  <c r="M62" i="1"/>
  <c r="M57" i="1"/>
  <c r="M52" i="1"/>
  <c r="E15" i="1"/>
  <c r="F15" i="1"/>
  <c r="G15" i="1"/>
  <c r="H15" i="1"/>
  <c r="I15" i="1"/>
  <c r="G16" i="1"/>
  <c r="H16" i="1"/>
  <c r="I16" i="1"/>
  <c r="D15" i="1"/>
  <c r="D16" i="1"/>
  <c r="M42" i="1"/>
  <c r="D24" i="1"/>
  <c r="E24" i="1"/>
  <c r="F24" i="1"/>
  <c r="G24" i="1"/>
  <c r="H24" i="1"/>
  <c r="I24" i="1"/>
  <c r="J25" i="1"/>
  <c r="K25" i="1" s="1"/>
  <c r="J26" i="1"/>
  <c r="K26" i="1" s="1"/>
  <c r="D29" i="1"/>
  <c r="E29" i="1"/>
  <c r="F29" i="1"/>
  <c r="G29" i="1"/>
  <c r="G14" i="1" s="1"/>
  <c r="H29" i="1"/>
  <c r="H14" i="1" s="1"/>
  <c r="I29" i="1"/>
  <c r="J30" i="1"/>
  <c r="J31" i="1"/>
  <c r="K31" i="1" s="1"/>
  <c r="L19" i="1"/>
  <c r="F14" i="1" l="1"/>
  <c r="L248" i="1"/>
  <c r="K248" i="1"/>
  <c r="L117" i="1"/>
  <c r="L169" i="1"/>
  <c r="M122" i="1"/>
  <c r="M127" i="1"/>
  <c r="M159" i="1"/>
  <c r="L185" i="1"/>
  <c r="L184" i="1" s="1"/>
  <c r="K184" i="1"/>
  <c r="M186" i="1"/>
  <c r="K141" i="1"/>
  <c r="K169" i="1"/>
  <c r="K140" i="1"/>
  <c r="M137" i="1"/>
  <c r="M47" i="1"/>
  <c r="L165" i="1"/>
  <c r="L164" i="1" s="1"/>
  <c r="K164" i="1"/>
  <c r="K117" i="1"/>
  <c r="L159" i="1"/>
  <c r="L156" i="1"/>
  <c r="L141" i="1" s="1"/>
  <c r="L145" i="1"/>
  <c r="L144" i="1" s="1"/>
  <c r="K144" i="1"/>
  <c r="M157" i="1"/>
  <c r="M154" i="1" s="1"/>
  <c r="L155" i="1"/>
  <c r="K154" i="1"/>
  <c r="L25" i="1"/>
  <c r="K30" i="1"/>
  <c r="L30" i="1" s="1"/>
  <c r="J29" i="1"/>
  <c r="K24" i="1"/>
  <c r="L26" i="1"/>
  <c r="K29" i="1"/>
  <c r="L31" i="1"/>
  <c r="J24" i="1"/>
  <c r="K139" i="1" l="1"/>
  <c r="M117" i="1"/>
  <c r="M25" i="1"/>
  <c r="L140" i="1"/>
  <c r="M140" i="1" s="1"/>
  <c r="M141" i="1"/>
  <c r="M185" i="1"/>
  <c r="M184" i="1" s="1"/>
  <c r="L29" i="1"/>
  <c r="L154" i="1"/>
  <c r="L139" i="1" s="1"/>
  <c r="M31" i="1"/>
  <c r="L24" i="1"/>
  <c r="M26" i="1"/>
  <c r="M30" i="1"/>
  <c r="H234" i="1"/>
  <c r="I234" i="1"/>
  <c r="G234" i="1"/>
  <c r="M24" i="1" l="1"/>
  <c r="M139" i="1"/>
  <c r="M29" i="1"/>
  <c r="F234" i="1" l="1"/>
  <c r="J242" i="1" l="1"/>
  <c r="J241" i="1"/>
  <c r="I240" i="1"/>
  <c r="H240" i="1"/>
  <c r="F240" i="1"/>
  <c r="E240" i="1"/>
  <c r="J235" i="1"/>
  <c r="E234" i="1"/>
  <c r="J136" i="1"/>
  <c r="J135" i="1"/>
  <c r="I134" i="1"/>
  <c r="H134" i="1"/>
  <c r="G134" i="1"/>
  <c r="F134" i="1"/>
  <c r="E134" i="1"/>
  <c r="D134" i="1"/>
  <c r="J131" i="1"/>
  <c r="J130" i="1"/>
  <c r="I129" i="1"/>
  <c r="H129" i="1"/>
  <c r="G129" i="1"/>
  <c r="F129" i="1"/>
  <c r="E129" i="1"/>
  <c r="D129" i="1"/>
  <c r="J126" i="1"/>
  <c r="J125" i="1"/>
  <c r="I124" i="1"/>
  <c r="H124" i="1"/>
  <c r="G124" i="1"/>
  <c r="F124" i="1"/>
  <c r="E124" i="1"/>
  <c r="D124" i="1"/>
  <c r="K235" i="1" l="1"/>
  <c r="M241" i="1"/>
  <c r="K241" i="1"/>
  <c r="L241" i="1" s="1"/>
  <c r="M242" i="1"/>
  <c r="K242" i="1"/>
  <c r="M125" i="1"/>
  <c r="K125" i="1"/>
  <c r="L125" i="1" s="1"/>
  <c r="M130" i="1"/>
  <c r="K130" i="1"/>
  <c r="L130" i="1" s="1"/>
  <c r="M135" i="1"/>
  <c r="K135" i="1"/>
  <c r="M126" i="1"/>
  <c r="K126" i="1"/>
  <c r="M136" i="1"/>
  <c r="M134" i="1" s="1"/>
  <c r="K136" i="1"/>
  <c r="M131" i="1"/>
  <c r="K131" i="1"/>
  <c r="J124" i="1"/>
  <c r="J134" i="1"/>
  <c r="J129" i="1"/>
  <c r="J234" i="1"/>
  <c r="J240" i="1"/>
  <c r="M240" i="1" l="1"/>
  <c r="L235" i="1"/>
  <c r="K234" i="1"/>
  <c r="L242" i="1"/>
  <c r="K240" i="1"/>
  <c r="M124" i="1"/>
  <c r="M129" i="1"/>
  <c r="L135" i="1"/>
  <c r="L126" i="1"/>
  <c r="L124" i="1" s="1"/>
  <c r="K124" i="1"/>
  <c r="L131" i="1"/>
  <c r="L129" i="1" s="1"/>
  <c r="K129" i="1"/>
  <c r="L136" i="1"/>
  <c r="K134" i="1"/>
  <c r="J121" i="1"/>
  <c r="J116" i="1" s="1"/>
  <c r="J120" i="1"/>
  <c r="I119" i="1"/>
  <c r="I114" i="1" s="1"/>
  <c r="H119" i="1"/>
  <c r="H114" i="1" s="1"/>
  <c r="G119" i="1"/>
  <c r="G114" i="1" s="1"/>
  <c r="F119" i="1"/>
  <c r="F114" i="1" s="1"/>
  <c r="E119" i="1"/>
  <c r="E114" i="1" s="1"/>
  <c r="D119" i="1"/>
  <c r="D114" i="1" s="1"/>
  <c r="J201" i="1"/>
  <c r="J200" i="1"/>
  <c r="I199" i="1"/>
  <c r="H199" i="1"/>
  <c r="G199" i="1"/>
  <c r="F199" i="1"/>
  <c r="E199" i="1"/>
  <c r="D199" i="1"/>
  <c r="J196" i="1"/>
  <c r="J195" i="1"/>
  <c r="I194" i="1"/>
  <c r="H194" i="1"/>
  <c r="G194" i="1"/>
  <c r="F194" i="1"/>
  <c r="E194" i="1"/>
  <c r="D194" i="1"/>
  <c r="J190" i="1"/>
  <c r="I189" i="1"/>
  <c r="H189" i="1"/>
  <c r="G189" i="1"/>
  <c r="F189" i="1"/>
  <c r="F174" i="1" s="1"/>
  <c r="E189" i="1"/>
  <c r="D189" i="1"/>
  <c r="D74" i="1"/>
  <c r="E74" i="1"/>
  <c r="D69" i="1"/>
  <c r="E69" i="1"/>
  <c r="D64" i="1"/>
  <c r="E64" i="1"/>
  <c r="D59" i="1"/>
  <c r="E59" i="1"/>
  <c r="D54" i="1"/>
  <c r="E54" i="1"/>
  <c r="D49" i="1"/>
  <c r="D14" i="1"/>
  <c r="E19" i="1"/>
  <c r="E14" i="1" s="1"/>
  <c r="I174" i="1" l="1"/>
  <c r="J175" i="1"/>
  <c r="E44" i="1"/>
  <c r="G174" i="1"/>
  <c r="J176" i="1"/>
  <c r="H174" i="1"/>
  <c r="E174" i="1"/>
  <c r="L234" i="1"/>
  <c r="M235" i="1"/>
  <c r="M234" i="1" s="1"/>
  <c r="L240" i="1"/>
  <c r="D174" i="1"/>
  <c r="K195" i="1"/>
  <c r="L195" i="1" s="1"/>
  <c r="K200" i="1"/>
  <c r="K190" i="1"/>
  <c r="K196" i="1"/>
  <c r="K201" i="1"/>
  <c r="K176" i="1" s="1"/>
  <c r="M120" i="1"/>
  <c r="K120" i="1"/>
  <c r="J115" i="1"/>
  <c r="J184" i="1"/>
  <c r="L134" i="1"/>
  <c r="M121" i="1"/>
  <c r="K121" i="1"/>
  <c r="K116" i="1" s="1"/>
  <c r="D44" i="1"/>
  <c r="J189" i="1"/>
  <c r="J199" i="1"/>
  <c r="J194" i="1"/>
  <c r="J119" i="1"/>
  <c r="J114" i="1" s="1"/>
  <c r="D109" i="1"/>
  <c r="E109" i="1"/>
  <c r="E104" i="1"/>
  <c r="D99" i="1"/>
  <c r="E99" i="1"/>
  <c r="D94" i="1"/>
  <c r="E94" i="1"/>
  <c r="D89" i="1"/>
  <c r="D79" i="1" l="1"/>
  <c r="J174" i="1"/>
  <c r="K175" i="1"/>
  <c r="M195" i="1"/>
  <c r="L190" i="1"/>
  <c r="L189" i="1" s="1"/>
  <c r="K189" i="1"/>
  <c r="L200" i="1"/>
  <c r="L175" i="1" s="1"/>
  <c r="L201" i="1"/>
  <c r="K199" i="1"/>
  <c r="K194" i="1"/>
  <c r="L196" i="1"/>
  <c r="L120" i="1"/>
  <c r="L115" i="1" s="1"/>
  <c r="K115" i="1"/>
  <c r="E79" i="1"/>
  <c r="M119" i="1"/>
  <c r="K119" i="1"/>
  <c r="K114" i="1" s="1"/>
  <c r="L121" i="1"/>
  <c r="L116" i="1" s="1"/>
  <c r="J230" i="1"/>
  <c r="I229" i="1"/>
  <c r="H229" i="1"/>
  <c r="G229" i="1"/>
  <c r="F229" i="1"/>
  <c r="E229" i="1"/>
  <c r="D229" i="1"/>
  <c r="D224" i="1"/>
  <c r="E224" i="1"/>
  <c r="D219" i="1"/>
  <c r="E219" i="1"/>
  <c r="D214" i="1"/>
  <c r="E214" i="1"/>
  <c r="D209" i="1"/>
  <c r="E209" i="1"/>
  <c r="J225" i="1"/>
  <c r="I224" i="1"/>
  <c r="H224" i="1"/>
  <c r="G224" i="1"/>
  <c r="F224" i="1"/>
  <c r="J220" i="1"/>
  <c r="I219" i="1"/>
  <c r="H219" i="1"/>
  <c r="G219" i="1"/>
  <c r="F219" i="1"/>
  <c r="M216" i="1"/>
  <c r="I214" i="1"/>
  <c r="H214" i="1"/>
  <c r="G214" i="1"/>
  <c r="F214" i="1"/>
  <c r="J211" i="1"/>
  <c r="J210" i="1"/>
  <c r="K210" i="1" s="1"/>
  <c r="I209" i="1"/>
  <c r="H209" i="1"/>
  <c r="G209" i="1"/>
  <c r="F209" i="1"/>
  <c r="J76" i="1"/>
  <c r="J75" i="1"/>
  <c r="I74" i="1"/>
  <c r="H74" i="1"/>
  <c r="G74" i="1"/>
  <c r="F74" i="1"/>
  <c r="J71" i="1"/>
  <c r="J70" i="1"/>
  <c r="I69" i="1"/>
  <c r="H69" i="1"/>
  <c r="G69" i="1"/>
  <c r="F69" i="1"/>
  <c r="J66" i="1"/>
  <c r="J65" i="1"/>
  <c r="I64" i="1"/>
  <c r="H64" i="1"/>
  <c r="G64" i="1"/>
  <c r="F64" i="1"/>
  <c r="J61" i="1"/>
  <c r="J60" i="1"/>
  <c r="I59" i="1"/>
  <c r="H59" i="1"/>
  <c r="G59" i="1"/>
  <c r="F59" i="1"/>
  <c r="J56" i="1"/>
  <c r="J55" i="1"/>
  <c r="I54" i="1"/>
  <c r="I44" i="1" s="1"/>
  <c r="H54" i="1"/>
  <c r="G54" i="1"/>
  <c r="F54" i="1"/>
  <c r="J51" i="1"/>
  <c r="J50" i="1"/>
  <c r="I49" i="1"/>
  <c r="H49" i="1"/>
  <c r="G49" i="1"/>
  <c r="F49" i="1"/>
  <c r="J41" i="1"/>
  <c r="J40" i="1"/>
  <c r="J39" i="1" s="1"/>
  <c r="J22" i="1"/>
  <c r="J21" i="1"/>
  <c r="J20" i="1"/>
  <c r="I19" i="1"/>
  <c r="I14" i="1" s="1"/>
  <c r="M201" i="1" l="1"/>
  <c r="L176" i="1"/>
  <c r="K174" i="1"/>
  <c r="H44" i="1"/>
  <c r="H204" i="1"/>
  <c r="M21" i="1"/>
  <c r="J248" i="1"/>
  <c r="M248" i="1" s="1"/>
  <c r="J17" i="1"/>
  <c r="M17" i="1" s="1"/>
  <c r="M22" i="1"/>
  <c r="F44" i="1"/>
  <c r="G44" i="1"/>
  <c r="M20" i="1"/>
  <c r="M19" i="1" s="1"/>
  <c r="J19" i="1"/>
  <c r="J14" i="1" s="1"/>
  <c r="K220" i="1"/>
  <c r="J219" i="1"/>
  <c r="I204" i="1"/>
  <c r="E204" i="1"/>
  <c r="K230" i="1"/>
  <c r="L210" i="1"/>
  <c r="F204" i="1"/>
  <c r="K225" i="1"/>
  <c r="J205" i="1"/>
  <c r="D204" i="1"/>
  <c r="K211" i="1"/>
  <c r="J206" i="1"/>
  <c r="G204" i="1"/>
  <c r="M200" i="1"/>
  <c r="M199" i="1" s="1"/>
  <c r="M190" i="1"/>
  <c r="M189" i="1" s="1"/>
  <c r="M207" i="1"/>
  <c r="L194" i="1"/>
  <c r="M196" i="1"/>
  <c r="M194" i="1" s="1"/>
  <c r="M176" i="1"/>
  <c r="L199" i="1"/>
  <c r="L174" i="1" s="1"/>
  <c r="K51" i="1"/>
  <c r="L51" i="1" s="1"/>
  <c r="K61" i="1"/>
  <c r="L61" i="1" s="1"/>
  <c r="K71" i="1"/>
  <c r="L71" i="1" s="1"/>
  <c r="M211" i="1"/>
  <c r="M177" i="1"/>
  <c r="K55" i="1"/>
  <c r="J45" i="1"/>
  <c r="K65" i="1"/>
  <c r="K75" i="1"/>
  <c r="K56" i="1"/>
  <c r="L56" i="1" s="1"/>
  <c r="K66" i="1"/>
  <c r="J46" i="1"/>
  <c r="K76" i="1"/>
  <c r="L76" i="1" s="1"/>
  <c r="M115" i="1"/>
  <c r="K50" i="1"/>
  <c r="K60" i="1"/>
  <c r="K70" i="1"/>
  <c r="M116" i="1"/>
  <c r="L119" i="1"/>
  <c r="L114" i="1" s="1"/>
  <c r="J15" i="1"/>
  <c r="K40" i="1"/>
  <c r="J16" i="1"/>
  <c r="K41" i="1"/>
  <c r="J229" i="1"/>
  <c r="J49" i="1"/>
  <c r="J54" i="1"/>
  <c r="J59" i="1"/>
  <c r="J64" i="1"/>
  <c r="J69" i="1"/>
  <c r="J74" i="1"/>
  <c r="J209" i="1"/>
  <c r="J214" i="1"/>
  <c r="J224" i="1"/>
  <c r="M210" i="1"/>
  <c r="M215" i="1"/>
  <c r="M214" i="1" s="1"/>
  <c r="J44" i="1" l="1"/>
  <c r="K16" i="1"/>
  <c r="K39" i="1"/>
  <c r="K14" i="1" s="1"/>
  <c r="M209" i="1"/>
  <c r="J204" i="1"/>
  <c r="L230" i="1"/>
  <c r="L229" i="1" s="1"/>
  <c r="K229" i="1"/>
  <c r="K219" i="1"/>
  <c r="L220" i="1"/>
  <c r="K206" i="1"/>
  <c r="L211" i="1"/>
  <c r="L206" i="1" s="1"/>
  <c r="K209" i="1"/>
  <c r="M51" i="1"/>
  <c r="K205" i="1"/>
  <c r="L225" i="1"/>
  <c r="K224" i="1"/>
  <c r="M76" i="1"/>
  <c r="M56" i="1"/>
  <c r="M71" i="1"/>
  <c r="L60" i="1"/>
  <c r="K59" i="1"/>
  <c r="K46" i="1"/>
  <c r="L66" i="1"/>
  <c r="M61" i="1"/>
  <c r="M175" i="1"/>
  <c r="M174" i="1" s="1"/>
  <c r="M114" i="1"/>
  <c r="L75" i="1"/>
  <c r="M75" i="1" s="1"/>
  <c r="K74" i="1"/>
  <c r="L55" i="1"/>
  <c r="K54" i="1"/>
  <c r="L70" i="1"/>
  <c r="K69" i="1"/>
  <c r="L50" i="1"/>
  <c r="M50" i="1" s="1"/>
  <c r="M49" i="1" s="1"/>
  <c r="K49" i="1"/>
  <c r="L74" i="1"/>
  <c r="L65" i="1"/>
  <c r="K64" i="1"/>
  <c r="K45" i="1"/>
  <c r="K15" i="1"/>
  <c r="L40" i="1"/>
  <c r="L41" i="1"/>
  <c r="J110" i="1"/>
  <c r="I109" i="1"/>
  <c r="H109" i="1"/>
  <c r="G109" i="1"/>
  <c r="F109" i="1"/>
  <c r="J106" i="1"/>
  <c r="J105" i="1"/>
  <c r="I104" i="1"/>
  <c r="H104" i="1"/>
  <c r="G104" i="1"/>
  <c r="F104" i="1"/>
  <c r="J101" i="1"/>
  <c r="J247" i="1" s="1"/>
  <c r="J100" i="1"/>
  <c r="I99" i="1"/>
  <c r="H99" i="1"/>
  <c r="G99" i="1"/>
  <c r="F99" i="1"/>
  <c r="J94" i="1"/>
  <c r="I94" i="1"/>
  <c r="H94" i="1"/>
  <c r="H79" i="1" s="1"/>
  <c r="G94" i="1"/>
  <c r="F94" i="1"/>
  <c r="J90" i="1"/>
  <c r="J246" i="1" s="1"/>
  <c r="G89" i="1"/>
  <c r="H89" i="1"/>
  <c r="I89" i="1"/>
  <c r="J89" i="1"/>
  <c r="F89" i="1"/>
  <c r="F79" i="1" l="1"/>
  <c r="J81" i="1"/>
  <c r="J80" i="1"/>
  <c r="G79" i="1"/>
  <c r="I79" i="1"/>
  <c r="K44" i="1"/>
  <c r="L39" i="1"/>
  <c r="L14" i="1" s="1"/>
  <c r="J104" i="1"/>
  <c r="J79" i="1" s="1"/>
  <c r="K204" i="1"/>
  <c r="M206" i="1"/>
  <c r="L205" i="1"/>
  <c r="M205" i="1" s="1"/>
  <c r="L224" i="1"/>
  <c r="M225" i="1"/>
  <c r="M224" i="1" s="1"/>
  <c r="L209" i="1"/>
  <c r="L49" i="1"/>
  <c r="M74" i="1"/>
  <c r="M230" i="1"/>
  <c r="M229" i="1" s="1"/>
  <c r="L219" i="1"/>
  <c r="M220" i="1"/>
  <c r="M219" i="1" s="1"/>
  <c r="K90" i="1"/>
  <c r="K110" i="1"/>
  <c r="L69" i="1"/>
  <c r="M70" i="1"/>
  <c r="M69" i="1" s="1"/>
  <c r="M66" i="1"/>
  <c r="L46" i="1"/>
  <c r="M46" i="1" s="1"/>
  <c r="K105" i="1"/>
  <c r="K100" i="1"/>
  <c r="L100" i="1" s="1"/>
  <c r="L54" i="1"/>
  <c r="M55" i="1"/>
  <c r="M54" i="1" s="1"/>
  <c r="J109" i="1"/>
  <c r="M65" i="1"/>
  <c r="L45" i="1"/>
  <c r="M45" i="1" s="1"/>
  <c r="L64" i="1"/>
  <c r="L59" i="1"/>
  <c r="M60" i="1"/>
  <c r="M59" i="1" s="1"/>
  <c r="K101" i="1"/>
  <c r="K247" i="1" s="1"/>
  <c r="J99" i="1"/>
  <c r="K106" i="1"/>
  <c r="L16" i="1"/>
  <c r="M41" i="1"/>
  <c r="L15" i="1"/>
  <c r="M15" i="1" s="1"/>
  <c r="M40" i="1"/>
  <c r="M94" i="1"/>
  <c r="K80" i="1" l="1"/>
  <c r="M100" i="1"/>
  <c r="K81" i="1"/>
  <c r="K246" i="1"/>
  <c r="K245" i="1" s="1"/>
  <c r="L44" i="1"/>
  <c r="M16" i="1"/>
  <c r="M14" i="1" s="1"/>
  <c r="M44" i="1"/>
  <c r="M39" i="1"/>
  <c r="J245" i="1"/>
  <c r="L204" i="1"/>
  <c r="M204" i="1"/>
  <c r="M64" i="1"/>
  <c r="L105" i="1"/>
  <c r="L90" i="1"/>
  <c r="L89" i="1" s="1"/>
  <c r="K89" i="1"/>
  <c r="L110" i="1"/>
  <c r="K109" i="1"/>
  <c r="K99" i="1"/>
  <c r="L101" i="1"/>
  <c r="K104" i="1"/>
  <c r="K79" i="1" s="1"/>
  <c r="L106" i="1"/>
  <c r="L80" i="1" l="1"/>
  <c r="L247" i="1"/>
  <c r="L81" i="1"/>
  <c r="L246" i="1"/>
  <c r="L99" i="1"/>
  <c r="L109" i="1"/>
  <c r="M110" i="1"/>
  <c r="M109" i="1" s="1"/>
  <c r="M80" i="1"/>
  <c r="M105" i="1"/>
  <c r="M90" i="1"/>
  <c r="M89" i="1" s="1"/>
  <c r="M101" i="1"/>
  <c r="M81" i="1"/>
  <c r="L104" i="1"/>
  <c r="L79" i="1" s="1"/>
  <c r="M106" i="1"/>
  <c r="M99" i="1" l="1"/>
  <c r="M247" i="1"/>
  <c r="M79" i="1"/>
  <c r="U253" i="1" s="1"/>
  <c r="L245" i="1"/>
  <c r="M246" i="1"/>
  <c r="M104" i="1"/>
  <c r="M245" i="1" l="1"/>
</calcChain>
</file>

<file path=xl/sharedStrings.xml><?xml version="1.0" encoding="utf-8"?>
<sst xmlns="http://schemas.openxmlformats.org/spreadsheetml/2006/main" count="301" uniqueCount="83">
  <si>
    <t>ПЛАН МЕРОПРИЯТИЙ</t>
  </si>
  <si>
    <t>по реализации Стратегии социально-экономического развития</t>
  </si>
  <si>
    <t>городского округа ЗАТО Свободный на период до 2030 года</t>
  </si>
  <si>
    <t>Номер строки</t>
  </si>
  <si>
    <t>Ответственный исполнитель</t>
  </si>
  <si>
    <t>Затраты на реализацию муниципальных программ, подпрограмм (тыс. руб.)</t>
  </si>
  <si>
    <t>Источники финансирования</t>
  </si>
  <si>
    <t>Все источники; в том числе:</t>
  </si>
  <si>
    <t>федеральный бюджет</t>
  </si>
  <si>
    <t>областной бюджет</t>
  </si>
  <si>
    <t>местный бюджет</t>
  </si>
  <si>
    <t>1. Муниципальная программа "Совершенствование социально-экономической политики и эффективности муниципального управления"</t>
  </si>
  <si>
    <t>2. Муниципальная программа "Безопасный город"</t>
  </si>
  <si>
    <t>3. Муниципальная программа "Развитие образования в городском округе ЗАТО Свободный"</t>
  </si>
  <si>
    <t>4. Муниципальная программа "Профилактика заболеваний и формирование здорового образа жизни"</t>
  </si>
  <si>
    <t>4.1. Подпрограмма "Профилактика ВИЧ-инфекции"</t>
  </si>
  <si>
    <t>4.2. Подпрограмма "Профилактика туберкулеза"</t>
  </si>
  <si>
    <t>4.3. Подпрограмма "Профилактика наркомании и алкоголизма"</t>
  </si>
  <si>
    <t>4.4. Подпрограмма "Профилактика иных заболеваний и формирование здорового образа жизни"</t>
  </si>
  <si>
    <t>внебюджетные источники</t>
  </si>
  <si>
    <t>проверка:</t>
  </si>
  <si>
    <t>ведущий специалист по социальной политике подразделения социально-экономического развития</t>
  </si>
  <si>
    <t>2019-2022</t>
  </si>
  <si>
    <t>специалист 1 категории отдела городского хозяйства, ведущий специалист отдела бухгалтерского  учета и финансов</t>
  </si>
  <si>
    <t xml:space="preserve"> </t>
  </si>
  <si>
    <t>специалист 1 категории организационно-кадрового отдела</t>
  </si>
  <si>
    <t>ведущий специалист ГО ЧС</t>
  </si>
  <si>
    <t>Все источники, в том числе:</t>
  </si>
  <si>
    <t>начальник отдела бухгалтерского учета и фиансов</t>
  </si>
  <si>
    <t>начальник отдела образования, молодежной политики, культуры и спорта</t>
  </si>
  <si>
    <t>ведущий специалист отдела образования, молодежной политики, культуры и спорта</t>
  </si>
  <si>
    <t>5. Муниципальная программа "Укрепление общественного здоровья на территории городского округа ЗАТО Свободный"</t>
  </si>
  <si>
    <t>6. Муниципальная программа "Развитие культуры, спорта и молодежной политики в городском округе ЗАТО Свободный"</t>
  </si>
  <si>
    <t>7. Муниципальная программа "Развитие городского хозяйства"</t>
  </si>
  <si>
    <t>начальник отдела городского хозяйства</t>
  </si>
  <si>
    <t>специалист 1 категории отдела гороского хозяйства</t>
  </si>
  <si>
    <t>ведущий специалист отдела городского хозяйства</t>
  </si>
  <si>
    <t>специалист 1 категории отдела городского хозяйства</t>
  </si>
  <si>
    <t>8. Муниципальная программа "Обеспечение жильем молодых семей на территории городского округа ЗАТО Свободный"</t>
  </si>
  <si>
    <t>9. Муниципальная программа "Поддержка социально-ориентированных некоммерческих организаций в городском округе ЗАТО Свободный"</t>
  </si>
  <si>
    <t>ведущий специалист по жилью подразделения социально-экономического развития</t>
  </si>
  <si>
    <t>Итоговые затраты 2019-2030 годы</t>
  </si>
  <si>
    <t>Администрация городского округа ЗАТО Свободный</t>
  </si>
  <si>
    <t>ИТОГО расходы на реализацию Стратегии социально-экономического развития городского округа ЗАТО Свободный 2030</t>
  </si>
  <si>
    <t>Приложение к постановлению администрации</t>
  </si>
  <si>
    <t>городского округа ЗАТО Свободный</t>
  </si>
  <si>
    <t>Региональный проект "Патриотическое воспитание граждан"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</si>
  <si>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</si>
  <si>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1.1. Комплекс процессных мероприятий "Развитие субъектов малого и среднего предпринимательства"</t>
  </si>
  <si>
    <t>1.2. Комплекс процессных мероприятий "Управление муниципальной собственностью"</t>
  </si>
  <si>
    <t>1.3. Комплекс процессных мероприятий "Реализация и развитие муниципального управления""</t>
  </si>
  <si>
    <t>2.1. Комплекс процессных мероприятий "Развитие гражданской обороны"</t>
  </si>
  <si>
    <t>2.2. Комплекс процессных мероприятий "Защита населения от чрезвычайных ситуаций природного и техногенного характера"</t>
  </si>
  <si>
    <t>2.3. Комплекс процессных мероприятий "Обеспечение пожарной безопасности"</t>
  </si>
  <si>
    <t>2.4. Комплекс процессных мероприятий "Профилактика правонарушений"</t>
  </si>
  <si>
    <t>2.5. Комплекс процессных мероприятий "Профилактика безопасности дорожного движения"</t>
  </si>
  <si>
    <t>2.6. Комплекс процессных мероприятий "Профилактика терроризма, экстримизма и гармонизации межэтнических отношений"</t>
  </si>
  <si>
    <t>3.1. Комплекс процессных мероприятий "Развитие дошкольного образования в городском округе ЗАТО Свободный"</t>
  </si>
  <si>
    <t>3.2. Комплекс процессных мероприятий "Развитие общего образования в городском округе ЗАТО Свободный"</t>
  </si>
  <si>
    <t>3.3. Комплекс процессных мероприятий "Развитие дополнительного образования в городском округе ЗАТО Свободный"</t>
  </si>
  <si>
    <t>3.4. Комплекс процессных мероприятий "Другие вопросы в области образования в городском округе ЗАТО Свободный"</t>
  </si>
  <si>
    <t>3.5. Комплекс процессных мероприятий "Отдых и оздоровление детей городского округа ЗАТО Свободный"</t>
  </si>
  <si>
    <t>5.1. Комплекс процессных мероприятий "Профилактика ВИЧ-инфекции"</t>
  </si>
  <si>
    <t>5.2. Комплекс процессных мероприятий "Профилактика туберкулеза"</t>
  </si>
  <si>
    <t>5.4. Комплекс процессных мероприятий "Профилактика алкогольной и табачной зависимости"</t>
  </si>
  <si>
    <t>5.5. Комплекс процессных мероприятий "Формирование здорового образа жизни"</t>
  </si>
  <si>
    <t>5.6. Комплекс процессных мероприятий "Профилактика иных заболеваний"</t>
  </si>
  <si>
    <t>6.1. Комплекс процессных мероприятий "Развитие культуры в городском округе ЗАТО Свободный"</t>
  </si>
  <si>
    <t>6.2. Комплекс процессных мероприятий "Развитие физической культуры и спорта"</t>
  </si>
  <si>
    <t>6.3. Комплекс процессных мероприятий "Реализация молодежной политики в городском округе ЗАТО Свободный"</t>
  </si>
  <si>
    <t>6.4. Комплекс процессных мероприятий"Патриотическое воспитание детей и молодежи городского округа ЗАТО Свободный"</t>
  </si>
  <si>
    <t>7.1. Комплекс процессных мероприятий "Обеспечение качества условий проживания населения и улучшения жилищных условий"</t>
  </si>
  <si>
    <t>7.2. Комплекс процессных мероприятий "Развиие коммунальной инфраструктуры"</t>
  </si>
  <si>
    <t>7.3. Комплекс процессных мероприятий "Формирование современной городской среды"</t>
  </si>
  <si>
    <t>7.4. Комплекс процессных мероприятий "Развитие дорожной деятельности"</t>
  </si>
  <si>
    <t>7.5. Комплекс процессных мероприятий "Энергосбережение и повышение энергоэффективности систем коммунальной инфраструктуры"</t>
  </si>
  <si>
    <t>Начальник отдела образования, молодежной политики, культуры и спорта</t>
  </si>
  <si>
    <t>1.4. Комплекс процессных мероприятий "Создание условий для обеспечения выполнения функций органами местного самоуправления и обеспечение деятельности муниципальных учреждений"</t>
  </si>
  <si>
    <t>начальник отдела бухгалтерского учета и фиансов, начальник финансового отдела, ведущий специалист организационно-кадрового отдела</t>
  </si>
  <si>
    <t>специалист 1 категории отдела образования, молодежной политики, культуры и спорта</t>
  </si>
  <si>
    <t>5.3. Комплекс процессных мероприятий "Профилактика незаконного потребления и оборота наркотических средств и психотропных веществ, наркомании"</t>
  </si>
  <si>
    <t>1.3. Подпрограмма "Развитие информационного общества"</t>
  </si>
  <si>
    <t>от "28" 12.2024    г. № 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</si>
</sst>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4"/>
      <color theme="1"/>
      <name val="Calibri"/>
      <family val="2"/>
      <scheme val="minor"/>
    </font>
    <font>
      <sz val="14"/>
      <color theme="1"/>
      <name val="Liberation Serif"/>
      <family val="1"/>
      <charset val="204"/>
    </font>
    <font>
      <b/>
      <i/>
      <sz val="14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Fill="1"/>
    <xf numFmtId="0" fontId="0" fillId="0" borderId="0" xfId="0" applyFill="1"/>
    <xf numFmtId="4" fontId="0" fillId="0" borderId="0" xfId="0" applyNumberFormat="1"/>
    <xf numFmtId="164" fontId="0" fillId="0" borderId="0" xfId="0" applyNumberFormat="1"/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3"/>
  <sheetViews>
    <sheetView tabSelected="1" view="pageBreakPreview" zoomScale="70" zoomScaleNormal="60" zoomScaleSheetLayoutView="70" zoomScalePageLayoutView="70" workbookViewId="0">
      <selection activeCell="F4" sqref="F4"/>
    </sheetView>
  </sheetViews>
  <sheetFormatPr defaultColWidth="5.25" defaultRowHeight="14.3" x14ac:dyDescent="0.25"/>
  <cols>
    <col min="1" max="1" width="10.125" customWidth="1"/>
    <col min="2" max="2" width="39.625" customWidth="1"/>
    <col min="3" max="3" width="31.875" customWidth="1"/>
    <col min="4" max="4" width="20.125" customWidth="1"/>
    <col min="5" max="5" width="17" style="4" customWidth="1"/>
    <col min="6" max="6" width="17.125" style="4" customWidth="1"/>
    <col min="7" max="10" width="17.125" customWidth="1"/>
    <col min="11" max="11" width="17" customWidth="1"/>
    <col min="12" max="12" width="17.125" customWidth="1"/>
    <col min="13" max="13" width="28.25" customWidth="1"/>
    <col min="18" max="18" width="10.625" customWidth="1"/>
    <col min="21" max="21" width="18.625" customWidth="1"/>
  </cols>
  <sheetData>
    <row r="1" spans="1:18" ht="15.65" x14ac:dyDescent="0.25">
      <c r="K1" s="23" t="s">
        <v>44</v>
      </c>
      <c r="L1" s="23"/>
      <c r="M1" s="23"/>
    </row>
    <row r="2" spans="1:18" ht="15.65" x14ac:dyDescent="0.25">
      <c r="K2" s="23" t="s">
        <v>45</v>
      </c>
      <c r="L2" s="23"/>
      <c r="M2" s="23"/>
    </row>
    <row r="3" spans="1:18" ht="15.65" x14ac:dyDescent="0.25">
      <c r="K3" s="23" t="s">
        <v>82</v>
      </c>
      <c r="L3" s="23"/>
      <c r="M3" s="23"/>
    </row>
    <row r="4" spans="1:18" ht="15.6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"/>
      <c r="O4" s="1"/>
      <c r="P4" s="1"/>
      <c r="Q4" s="1"/>
      <c r="R4" s="1"/>
    </row>
    <row r="5" spans="1:18" ht="18.350000000000001" x14ac:dyDescent="0.3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2"/>
      <c r="O5" s="2"/>
      <c r="P5" s="2"/>
      <c r="Q5" s="2"/>
      <c r="R5" s="2"/>
    </row>
    <row r="6" spans="1:18" ht="18.350000000000001" x14ac:dyDescent="0.3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2"/>
      <c r="O6" s="2"/>
      <c r="P6" s="2"/>
      <c r="Q6" s="2"/>
      <c r="R6" s="2"/>
    </row>
    <row r="7" spans="1:18" ht="18.350000000000001" x14ac:dyDescent="0.3">
      <c r="A7" s="38" t="s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"/>
      <c r="O7" s="2"/>
      <c r="P7" s="2"/>
      <c r="Q7" s="2"/>
      <c r="R7" s="2"/>
    </row>
    <row r="8" spans="1:18" ht="18.35000000000000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"/>
      <c r="O8" s="1"/>
      <c r="P8" s="1"/>
      <c r="Q8" s="1"/>
      <c r="R8" s="1"/>
    </row>
    <row r="9" spans="1:18" ht="18.350000000000001" x14ac:dyDescent="0.25">
      <c r="A9" s="47" t="s">
        <v>3</v>
      </c>
      <c r="B9" s="49" t="s">
        <v>4</v>
      </c>
      <c r="C9" s="49" t="s">
        <v>6</v>
      </c>
      <c r="D9" s="51" t="s">
        <v>5</v>
      </c>
      <c r="E9" s="52"/>
      <c r="F9" s="52"/>
      <c r="G9" s="52"/>
      <c r="H9" s="52"/>
      <c r="I9" s="52"/>
      <c r="J9" s="52"/>
      <c r="K9" s="52"/>
      <c r="L9" s="53"/>
      <c r="M9" s="49" t="s">
        <v>41</v>
      </c>
      <c r="N9" s="1"/>
      <c r="O9" s="1"/>
      <c r="P9" s="1"/>
      <c r="Q9" s="1"/>
      <c r="R9" s="1"/>
    </row>
    <row r="10" spans="1:18" ht="15.65" x14ac:dyDescent="0.25">
      <c r="A10" s="48"/>
      <c r="B10" s="50"/>
      <c r="C10" s="50"/>
      <c r="D10" s="42" t="s">
        <v>22</v>
      </c>
      <c r="E10" s="43">
        <v>2023</v>
      </c>
      <c r="F10" s="43">
        <v>2024</v>
      </c>
      <c r="G10" s="42">
        <v>2025</v>
      </c>
      <c r="H10" s="42">
        <v>2026</v>
      </c>
      <c r="I10" s="42">
        <v>2027</v>
      </c>
      <c r="J10" s="42">
        <v>2028</v>
      </c>
      <c r="K10" s="54">
        <v>2029</v>
      </c>
      <c r="L10" s="54">
        <v>2030</v>
      </c>
      <c r="M10" s="49"/>
      <c r="N10" s="1"/>
      <c r="O10" s="1"/>
      <c r="P10" s="1"/>
      <c r="Q10" s="1"/>
      <c r="R10" s="1"/>
    </row>
    <row r="11" spans="1:18" ht="30.75" customHeight="1" x14ac:dyDescent="0.25">
      <c r="A11" s="48"/>
      <c r="B11" s="50"/>
      <c r="C11" s="50"/>
      <c r="D11" s="42"/>
      <c r="E11" s="43"/>
      <c r="F11" s="43"/>
      <c r="G11" s="42"/>
      <c r="H11" s="42"/>
      <c r="I11" s="42"/>
      <c r="J11" s="42"/>
      <c r="K11" s="55"/>
      <c r="L11" s="55"/>
      <c r="M11" s="49"/>
      <c r="N11" s="1"/>
      <c r="O11" s="1"/>
      <c r="P11" s="1"/>
      <c r="Q11" s="1"/>
      <c r="R11" s="1"/>
    </row>
    <row r="12" spans="1:18" ht="18.350000000000001" x14ac:dyDescent="0.25">
      <c r="A12" s="8">
        <v>1</v>
      </c>
      <c r="B12" s="8">
        <v>2</v>
      </c>
      <c r="C12" s="8">
        <v>3</v>
      </c>
      <c r="D12" s="8">
        <v>4</v>
      </c>
      <c r="E12" s="22">
        <v>5</v>
      </c>
      <c r="F12" s="9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1"/>
      <c r="O12" s="1"/>
      <c r="P12" s="1"/>
      <c r="Q12" s="1"/>
      <c r="R12" s="1"/>
    </row>
    <row r="13" spans="1:18" ht="31.6" customHeight="1" x14ac:dyDescent="0.3">
      <c r="A13" s="10">
        <v>1</v>
      </c>
      <c r="B13" s="29" t="s">
        <v>11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1"/>
      <c r="O13" s="1"/>
      <c r="P13" s="1"/>
      <c r="Q13" s="1"/>
      <c r="R13" s="1"/>
    </row>
    <row r="14" spans="1:18" ht="32.299999999999997" customHeight="1" x14ac:dyDescent="0.3">
      <c r="A14" s="11">
        <v>2</v>
      </c>
      <c r="B14" s="32" t="s">
        <v>28</v>
      </c>
      <c r="C14" s="12" t="s">
        <v>27</v>
      </c>
      <c r="D14" s="13">
        <f t="shared" ref="D14:E16" si="0">D39+D29+D24+D19</f>
        <v>112940.90000000001</v>
      </c>
      <c r="E14" s="13">
        <f>E39+E29+E24+E19+E34</f>
        <v>89031.442999999999</v>
      </c>
      <c r="F14" s="13">
        <f t="shared" ref="F14:L14" si="1">F39+F29+F24+F19+F34</f>
        <v>116667.325</v>
      </c>
      <c r="G14" s="13">
        <f>G39+G29+G24+G19+G34</f>
        <v>137393.08800000002</v>
      </c>
      <c r="H14" s="13">
        <f t="shared" si="1"/>
        <v>97991.040000000008</v>
      </c>
      <c r="I14" s="13">
        <f t="shared" si="1"/>
        <v>83618.2</v>
      </c>
      <c r="J14" s="13">
        <f t="shared" si="1"/>
        <v>86927.9</v>
      </c>
      <c r="K14" s="13">
        <f t="shared" si="1"/>
        <v>90370.5</v>
      </c>
      <c r="L14" s="13">
        <f t="shared" si="1"/>
        <v>93951.849999999991</v>
      </c>
      <c r="M14" s="13">
        <f>M15+M16+M17</f>
        <v>908892.24599999993</v>
      </c>
      <c r="N14" s="1"/>
      <c r="O14" s="1"/>
      <c r="P14" s="1"/>
      <c r="Q14" s="1"/>
      <c r="R14" s="1"/>
    </row>
    <row r="15" spans="1:18" ht="18.350000000000001" x14ac:dyDescent="0.3">
      <c r="A15" s="11">
        <v>3</v>
      </c>
      <c r="B15" s="33"/>
      <c r="C15" s="14" t="s">
        <v>8</v>
      </c>
      <c r="D15" s="15">
        <f t="shared" si="0"/>
        <v>0</v>
      </c>
      <c r="E15" s="15">
        <f t="shared" si="0"/>
        <v>0</v>
      </c>
      <c r="F15" s="15">
        <f t="shared" ref="F15:H16" si="2">F40+F30+F25+F20</f>
        <v>0</v>
      </c>
      <c r="G15" s="15">
        <f t="shared" si="2"/>
        <v>0</v>
      </c>
      <c r="H15" s="15">
        <f t="shared" si="2"/>
        <v>0</v>
      </c>
      <c r="I15" s="15">
        <f t="shared" ref="I15:L16" si="3">I40+I30+I25+I20</f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ref="M15" si="4">SUM(D15:L15)</f>
        <v>0</v>
      </c>
      <c r="N15" s="1"/>
      <c r="O15" s="1"/>
      <c r="P15" s="1"/>
      <c r="Q15" s="1"/>
      <c r="R15" s="1"/>
    </row>
    <row r="16" spans="1:18" ht="18.350000000000001" x14ac:dyDescent="0.3">
      <c r="A16" s="11">
        <v>4</v>
      </c>
      <c r="B16" s="33"/>
      <c r="C16" s="14" t="s">
        <v>9</v>
      </c>
      <c r="D16" s="15">
        <f t="shared" si="0"/>
        <v>0</v>
      </c>
      <c r="E16" s="15">
        <f>E41+E31+E26+E21+E36</f>
        <v>1020.9370000000001</v>
      </c>
      <c r="F16" s="15">
        <f>F41+F31+F26+F21+F36</f>
        <v>2428.3000000000002</v>
      </c>
      <c r="G16" s="15">
        <f t="shared" si="2"/>
        <v>0</v>
      </c>
      <c r="H16" s="15">
        <f t="shared" si="2"/>
        <v>0</v>
      </c>
      <c r="I16" s="15">
        <f t="shared" si="3"/>
        <v>0</v>
      </c>
      <c r="J16" s="15">
        <f t="shared" si="3"/>
        <v>0</v>
      </c>
      <c r="K16" s="15">
        <f t="shared" si="3"/>
        <v>0</v>
      </c>
      <c r="L16" s="15">
        <f t="shared" si="3"/>
        <v>0</v>
      </c>
      <c r="M16" s="15">
        <f>SUM(D16:L16)</f>
        <v>3449.2370000000001</v>
      </c>
      <c r="N16" s="1"/>
      <c r="O16" s="1"/>
      <c r="P16" s="1"/>
      <c r="Q16" s="1"/>
      <c r="R16" s="1"/>
    </row>
    <row r="17" spans="1:18" ht="18.350000000000001" x14ac:dyDescent="0.3">
      <c r="A17" s="11">
        <v>5</v>
      </c>
      <c r="B17" s="34"/>
      <c r="C17" s="14" t="s">
        <v>10</v>
      </c>
      <c r="D17" s="15">
        <f>D42+D32+D27+D22</f>
        <v>112940.90000000001</v>
      </c>
      <c r="E17" s="15">
        <f>E42+E32+E27+E22+E37</f>
        <v>88010.505999999994</v>
      </c>
      <c r="F17" s="15">
        <f>F42+F32+F27+F22+F37</f>
        <v>114239.02499999999</v>
      </c>
      <c r="G17" s="15">
        <f>G42+G32+G27+G22+G37</f>
        <v>137393.08800000002</v>
      </c>
      <c r="H17" s="15">
        <f t="shared" ref="H17:L17" si="5">H42+H32+H27+H22+H37</f>
        <v>97991.040000000008</v>
      </c>
      <c r="I17" s="15">
        <f t="shared" si="5"/>
        <v>83618.2</v>
      </c>
      <c r="J17" s="15">
        <f t="shared" si="5"/>
        <v>86927.9</v>
      </c>
      <c r="K17" s="15">
        <f t="shared" si="5"/>
        <v>90370.5</v>
      </c>
      <c r="L17" s="15">
        <f t="shared" si="5"/>
        <v>93951.849999999991</v>
      </c>
      <c r="M17" s="15">
        <f>SUM(D17:L17)</f>
        <v>905443.00899999996</v>
      </c>
      <c r="N17" s="1"/>
      <c r="O17" s="1"/>
      <c r="P17" s="1"/>
      <c r="Q17" s="1"/>
      <c r="R17" s="1"/>
    </row>
    <row r="18" spans="1:18" ht="18.350000000000001" x14ac:dyDescent="0.3">
      <c r="A18" s="24">
        <v>6</v>
      </c>
      <c r="B18" s="26" t="s">
        <v>48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  <c r="N18" s="1"/>
      <c r="O18" s="1"/>
      <c r="P18" s="1"/>
      <c r="Q18" s="1"/>
      <c r="R18" s="1"/>
    </row>
    <row r="19" spans="1:18" ht="36.700000000000003" customHeight="1" x14ac:dyDescent="0.3">
      <c r="A19" s="11">
        <v>7</v>
      </c>
      <c r="B19" s="56" t="s">
        <v>21</v>
      </c>
      <c r="C19" s="16" t="s">
        <v>7</v>
      </c>
      <c r="D19" s="17">
        <f>D20+D21+D22</f>
        <v>478.6</v>
      </c>
      <c r="E19" s="13">
        <f t="shared" ref="E19" si="6">E20+E21+E22</f>
        <v>115.925</v>
      </c>
      <c r="F19" s="13">
        <f>F20+F21+F22</f>
        <v>115.925</v>
      </c>
      <c r="G19" s="17">
        <f t="shared" ref="G19" si="7">G20+G21+G22</f>
        <v>115.925</v>
      </c>
      <c r="H19" s="17">
        <f t="shared" ref="H19" si="8">H20+H21+H22</f>
        <v>115.925</v>
      </c>
      <c r="I19" s="17">
        <f t="shared" ref="I19" si="9">I20+I21+I22</f>
        <v>116.5</v>
      </c>
      <c r="J19" s="17">
        <f>J20+J21+J22</f>
        <v>116.5</v>
      </c>
      <c r="K19" s="17">
        <f>K20+K21+K22</f>
        <v>116.5</v>
      </c>
      <c r="L19" s="17">
        <f t="shared" ref="L19" si="10">L20+L21+L22</f>
        <v>116.5</v>
      </c>
      <c r="M19" s="17">
        <f t="shared" ref="M19" si="11">M20+M21+M22</f>
        <v>1408.2999999999997</v>
      </c>
      <c r="N19" s="1"/>
      <c r="O19" s="1"/>
      <c r="P19" s="1"/>
      <c r="Q19" s="1"/>
      <c r="R19" s="1"/>
    </row>
    <row r="20" spans="1:18" ht="18.350000000000001" x14ac:dyDescent="0.3">
      <c r="A20" s="11">
        <v>8</v>
      </c>
      <c r="B20" s="57"/>
      <c r="C20" s="18" t="s">
        <v>8</v>
      </c>
      <c r="D20" s="19">
        <v>0</v>
      </c>
      <c r="E20" s="15">
        <v>0</v>
      </c>
      <c r="F20" s="15">
        <v>0</v>
      </c>
      <c r="G20" s="19">
        <v>0</v>
      </c>
      <c r="H20" s="19">
        <v>0</v>
      </c>
      <c r="I20" s="19">
        <v>0</v>
      </c>
      <c r="J20" s="19">
        <f>I20</f>
        <v>0</v>
      </c>
      <c r="K20" s="19">
        <v>0</v>
      </c>
      <c r="L20" s="19">
        <v>0</v>
      </c>
      <c r="M20" s="19">
        <f t="shared" ref="M20:M21" si="12">SUM(D20:L20)</f>
        <v>0</v>
      </c>
      <c r="N20" s="1"/>
      <c r="O20" s="1"/>
      <c r="P20" s="1"/>
      <c r="Q20" s="1"/>
      <c r="R20" s="1"/>
    </row>
    <row r="21" spans="1:18" ht="18.350000000000001" x14ac:dyDescent="0.3">
      <c r="A21" s="11">
        <v>9</v>
      </c>
      <c r="B21" s="57"/>
      <c r="C21" s="18" t="s">
        <v>9</v>
      </c>
      <c r="D21" s="19">
        <v>0</v>
      </c>
      <c r="E21" s="15">
        <v>0</v>
      </c>
      <c r="F21" s="15">
        <v>0</v>
      </c>
      <c r="G21" s="19">
        <v>0</v>
      </c>
      <c r="H21" s="19">
        <v>0</v>
      </c>
      <c r="I21" s="19">
        <v>0</v>
      </c>
      <c r="J21" s="19">
        <f t="shared" ref="J21:J22" si="13">I21</f>
        <v>0</v>
      </c>
      <c r="K21" s="19">
        <v>0</v>
      </c>
      <c r="L21" s="19">
        <v>0</v>
      </c>
      <c r="M21" s="19">
        <f t="shared" si="12"/>
        <v>0</v>
      </c>
      <c r="N21" s="1"/>
      <c r="O21" s="1"/>
      <c r="P21" s="1"/>
      <c r="Q21" s="1"/>
      <c r="R21" s="1"/>
    </row>
    <row r="22" spans="1:18" ht="18.350000000000001" x14ac:dyDescent="0.3">
      <c r="A22" s="11">
        <v>10</v>
      </c>
      <c r="B22" s="58"/>
      <c r="C22" s="18" t="s">
        <v>10</v>
      </c>
      <c r="D22" s="19">
        <v>478.6</v>
      </c>
      <c r="E22" s="15">
        <v>115.925</v>
      </c>
      <c r="F22" s="15">
        <v>115.925</v>
      </c>
      <c r="G22" s="19">
        <v>115.925</v>
      </c>
      <c r="H22" s="19">
        <v>115.925</v>
      </c>
      <c r="I22" s="19">
        <v>116.5</v>
      </c>
      <c r="J22" s="19">
        <f t="shared" si="13"/>
        <v>116.5</v>
      </c>
      <c r="K22" s="19">
        <v>116.5</v>
      </c>
      <c r="L22" s="19">
        <v>116.5</v>
      </c>
      <c r="M22" s="19">
        <f>SUM(D22:L22)</f>
        <v>1408.2999999999997</v>
      </c>
      <c r="N22" s="1"/>
      <c r="O22" s="1"/>
      <c r="P22" s="1"/>
      <c r="Q22" s="1"/>
      <c r="R22" s="1"/>
    </row>
    <row r="23" spans="1:18" ht="18.350000000000001" x14ac:dyDescent="0.3">
      <c r="A23" s="24">
        <v>11</v>
      </c>
      <c r="B23" s="59" t="s">
        <v>49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1"/>
      <c r="O23" s="1"/>
      <c r="P23" s="1"/>
      <c r="Q23" s="1"/>
      <c r="R23" s="1"/>
    </row>
    <row r="24" spans="1:18" ht="47.25" customHeight="1" x14ac:dyDescent="0.3">
      <c r="A24" s="11">
        <v>12</v>
      </c>
      <c r="B24" s="56" t="s">
        <v>23</v>
      </c>
      <c r="C24" s="16" t="s">
        <v>7</v>
      </c>
      <c r="D24" s="17">
        <f t="shared" ref="D24:E24" si="14">D25+D26+D27</f>
        <v>10887.7</v>
      </c>
      <c r="E24" s="13">
        <f t="shared" si="14"/>
        <v>8875.67</v>
      </c>
      <c r="F24" s="13">
        <f>F25+F26+F27</f>
        <v>25611.599999999999</v>
      </c>
      <c r="G24" s="17">
        <f t="shared" ref="G24" si="15">G25+G26+G27</f>
        <v>50018</v>
      </c>
      <c r="H24" s="17">
        <f t="shared" ref="H24" si="16">H25+H26+H27</f>
        <v>1950</v>
      </c>
      <c r="I24" s="17">
        <f t="shared" ref="I24" si="17">I25+I26+I27</f>
        <v>2123.6</v>
      </c>
      <c r="J24" s="17">
        <f t="shared" ref="J24:L24" si="18">J25+J26+J27</f>
        <v>2195.8000000000002</v>
      </c>
      <c r="K24" s="17">
        <f t="shared" si="18"/>
        <v>2270.8000000000002</v>
      </c>
      <c r="L24" s="17">
        <f t="shared" si="18"/>
        <v>2348.85</v>
      </c>
      <c r="M24" s="17">
        <f t="shared" ref="M24" si="19">M25+M26+M27</f>
        <v>106282.02000000002</v>
      </c>
      <c r="N24" s="1"/>
      <c r="O24" s="1" t="s">
        <v>24</v>
      </c>
      <c r="P24" s="1"/>
      <c r="Q24" s="1"/>
      <c r="R24" s="1"/>
    </row>
    <row r="25" spans="1:18" ht="18.350000000000001" x14ac:dyDescent="0.3">
      <c r="A25" s="11">
        <v>13</v>
      </c>
      <c r="B25" s="57"/>
      <c r="C25" s="18" t="s">
        <v>8</v>
      </c>
      <c r="D25" s="19">
        <v>0</v>
      </c>
      <c r="E25" s="15">
        <v>0</v>
      </c>
      <c r="F25" s="15">
        <v>0</v>
      </c>
      <c r="G25" s="19">
        <v>0</v>
      </c>
      <c r="H25" s="19">
        <v>0</v>
      </c>
      <c r="I25" s="19">
        <v>0</v>
      </c>
      <c r="J25" s="19">
        <f>I25</f>
        <v>0</v>
      </c>
      <c r="K25" s="19">
        <f t="shared" ref="K25:L26" si="20">J25</f>
        <v>0</v>
      </c>
      <c r="L25" s="19">
        <f t="shared" si="20"/>
        <v>0</v>
      </c>
      <c r="M25" s="19">
        <f t="shared" ref="M25:M26" si="21">SUM(D25:L25)</f>
        <v>0</v>
      </c>
      <c r="N25" s="1"/>
      <c r="O25" s="1"/>
      <c r="P25" s="1"/>
      <c r="Q25" s="1"/>
      <c r="R25" s="1"/>
    </row>
    <row r="26" spans="1:18" ht="18.350000000000001" x14ac:dyDescent="0.3">
      <c r="A26" s="11">
        <v>14</v>
      </c>
      <c r="B26" s="57"/>
      <c r="C26" s="18" t="s">
        <v>9</v>
      </c>
      <c r="D26" s="19">
        <v>0</v>
      </c>
      <c r="E26" s="15">
        <v>0</v>
      </c>
      <c r="F26" s="15">
        <v>0</v>
      </c>
      <c r="G26" s="19">
        <v>0</v>
      </c>
      <c r="H26" s="19">
        <v>0</v>
      </c>
      <c r="I26" s="19">
        <v>0</v>
      </c>
      <c r="J26" s="19">
        <f t="shared" ref="J26" si="22">I26</f>
        <v>0</v>
      </c>
      <c r="K26" s="19">
        <f t="shared" si="20"/>
        <v>0</v>
      </c>
      <c r="L26" s="19">
        <f t="shared" si="20"/>
        <v>0</v>
      </c>
      <c r="M26" s="19">
        <f t="shared" si="21"/>
        <v>0</v>
      </c>
      <c r="N26" s="1"/>
      <c r="O26" s="1"/>
      <c r="P26" s="1"/>
      <c r="Q26" s="1"/>
      <c r="R26" s="1"/>
    </row>
    <row r="27" spans="1:18" ht="18.350000000000001" x14ac:dyDescent="0.3">
      <c r="A27" s="11">
        <v>15</v>
      </c>
      <c r="B27" s="58"/>
      <c r="C27" s="18" t="s">
        <v>10</v>
      </c>
      <c r="D27" s="19">
        <v>10887.7</v>
      </c>
      <c r="E27" s="15">
        <v>8875.67</v>
      </c>
      <c r="F27" s="15">
        <v>25611.599999999999</v>
      </c>
      <c r="G27" s="19">
        <v>50018</v>
      </c>
      <c r="H27" s="19">
        <v>1950</v>
      </c>
      <c r="I27" s="19">
        <v>2123.6</v>
      </c>
      <c r="J27" s="19">
        <v>2195.8000000000002</v>
      </c>
      <c r="K27" s="19">
        <v>2270.8000000000002</v>
      </c>
      <c r="L27" s="19">
        <v>2348.85</v>
      </c>
      <c r="M27" s="19">
        <f>SUM(D27:L27)</f>
        <v>106282.02000000002</v>
      </c>
      <c r="N27" s="1"/>
      <c r="O27" s="1"/>
      <c r="P27" s="1"/>
      <c r="Q27" s="1"/>
      <c r="R27" s="1"/>
    </row>
    <row r="28" spans="1:18" ht="18.350000000000001" x14ac:dyDescent="0.3">
      <c r="A28" s="24">
        <v>16</v>
      </c>
      <c r="B28" s="26" t="s">
        <v>81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1"/>
      <c r="O28" s="1"/>
      <c r="P28" s="1"/>
      <c r="Q28" s="1"/>
      <c r="R28" s="1"/>
    </row>
    <row r="29" spans="1:18" ht="36.700000000000003" customHeight="1" x14ac:dyDescent="0.3">
      <c r="A29" s="11">
        <v>17</v>
      </c>
      <c r="B29" s="56" t="s">
        <v>25</v>
      </c>
      <c r="C29" s="16" t="s">
        <v>7</v>
      </c>
      <c r="D29" s="17">
        <f t="shared" ref="D29:M29" si="23">D30+D31+D32</f>
        <v>9167</v>
      </c>
      <c r="E29" s="13">
        <f t="shared" si="23"/>
        <v>0</v>
      </c>
      <c r="F29" s="13">
        <f t="shared" si="23"/>
        <v>0</v>
      </c>
      <c r="G29" s="17">
        <f t="shared" si="23"/>
        <v>0</v>
      </c>
      <c r="H29" s="17">
        <f t="shared" si="23"/>
        <v>0</v>
      </c>
      <c r="I29" s="17">
        <f t="shared" si="23"/>
        <v>0</v>
      </c>
      <c r="J29" s="17">
        <f t="shared" si="23"/>
        <v>0</v>
      </c>
      <c r="K29" s="17">
        <f t="shared" si="23"/>
        <v>0</v>
      </c>
      <c r="L29" s="17">
        <f t="shared" si="23"/>
        <v>0</v>
      </c>
      <c r="M29" s="17">
        <f t="shared" si="23"/>
        <v>9167</v>
      </c>
      <c r="N29" s="1"/>
      <c r="O29" s="1"/>
      <c r="P29" s="1"/>
      <c r="Q29" s="1"/>
      <c r="R29" s="1"/>
    </row>
    <row r="30" spans="1:18" ht="18.350000000000001" x14ac:dyDescent="0.3">
      <c r="A30" s="11">
        <v>18</v>
      </c>
      <c r="B30" s="57"/>
      <c r="C30" s="18" t="s">
        <v>8</v>
      </c>
      <c r="D30" s="19">
        <v>0</v>
      </c>
      <c r="E30" s="15">
        <v>0</v>
      </c>
      <c r="F30" s="15">
        <v>0</v>
      </c>
      <c r="G30" s="19">
        <v>0</v>
      </c>
      <c r="H30" s="19">
        <v>0</v>
      </c>
      <c r="I30" s="19">
        <v>0</v>
      </c>
      <c r="J30" s="19">
        <f>I30</f>
        <v>0</v>
      </c>
      <c r="K30" s="19">
        <f t="shared" ref="K30:L31" si="24">J30</f>
        <v>0</v>
      </c>
      <c r="L30" s="19">
        <f t="shared" si="24"/>
        <v>0</v>
      </c>
      <c r="M30" s="19">
        <f t="shared" ref="M30:M31" si="25">SUM(D30:L30)</f>
        <v>0</v>
      </c>
      <c r="N30" s="1"/>
      <c r="O30" s="1"/>
      <c r="P30" s="1"/>
      <c r="Q30" s="1"/>
      <c r="R30" s="1"/>
    </row>
    <row r="31" spans="1:18" ht="18.350000000000001" x14ac:dyDescent="0.3">
      <c r="A31" s="11">
        <v>19</v>
      </c>
      <c r="B31" s="57"/>
      <c r="C31" s="18" t="s">
        <v>9</v>
      </c>
      <c r="D31" s="19">
        <v>0</v>
      </c>
      <c r="E31" s="15">
        <v>0</v>
      </c>
      <c r="F31" s="15">
        <v>0</v>
      </c>
      <c r="G31" s="19">
        <v>0</v>
      </c>
      <c r="H31" s="19">
        <v>0</v>
      </c>
      <c r="I31" s="19">
        <v>0</v>
      </c>
      <c r="J31" s="19">
        <f t="shared" ref="J31" si="26">I31</f>
        <v>0</v>
      </c>
      <c r="K31" s="19">
        <f t="shared" si="24"/>
        <v>0</v>
      </c>
      <c r="L31" s="19">
        <f t="shared" si="24"/>
        <v>0</v>
      </c>
      <c r="M31" s="19">
        <f t="shared" si="25"/>
        <v>0</v>
      </c>
      <c r="N31" s="1"/>
      <c r="O31" s="1"/>
      <c r="P31" s="1"/>
      <c r="Q31" s="1"/>
      <c r="R31" s="1"/>
    </row>
    <row r="32" spans="1:18" ht="18.350000000000001" x14ac:dyDescent="0.3">
      <c r="A32" s="11">
        <v>20</v>
      </c>
      <c r="B32" s="58"/>
      <c r="C32" s="18" t="s">
        <v>10</v>
      </c>
      <c r="D32" s="19">
        <v>9167</v>
      </c>
      <c r="E32" s="15">
        <v>0</v>
      </c>
      <c r="F32" s="15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f>SUM(D32:L32)</f>
        <v>9167</v>
      </c>
      <c r="N32" s="1"/>
      <c r="O32" s="1"/>
      <c r="P32" s="1"/>
      <c r="Q32" s="1"/>
      <c r="R32" s="1"/>
    </row>
    <row r="33" spans="1:18" ht="18.350000000000001" x14ac:dyDescent="0.3">
      <c r="A33" s="24">
        <v>21</v>
      </c>
      <c r="B33" s="26" t="s">
        <v>50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  <c r="N33" s="1"/>
      <c r="O33" s="1"/>
      <c r="P33" s="1"/>
      <c r="Q33" s="1"/>
      <c r="R33" s="1"/>
    </row>
    <row r="34" spans="1:18" ht="37.549999999999997" customHeight="1" x14ac:dyDescent="0.3">
      <c r="A34" s="11">
        <v>22</v>
      </c>
      <c r="B34" s="32" t="s">
        <v>78</v>
      </c>
      <c r="C34" s="16" t="s">
        <v>7</v>
      </c>
      <c r="D34" s="17">
        <f t="shared" ref="D34:L34" si="27">D35+D36+D37</f>
        <v>0</v>
      </c>
      <c r="E34" s="13">
        <f t="shared" si="27"/>
        <v>52235.237000000001</v>
      </c>
      <c r="F34" s="13">
        <f t="shared" si="27"/>
        <v>60814.5</v>
      </c>
      <c r="G34" s="17">
        <f t="shared" si="27"/>
        <v>58772.873</v>
      </c>
      <c r="H34" s="17">
        <f t="shared" si="27"/>
        <v>61285.048000000003</v>
      </c>
      <c r="I34" s="17">
        <f t="shared" si="27"/>
        <v>54259.199999999997</v>
      </c>
      <c r="J34" s="17">
        <f>J35+J36+J37</f>
        <v>56411.899999999994</v>
      </c>
      <c r="K34" s="17">
        <f t="shared" si="27"/>
        <v>58651.199999999997</v>
      </c>
      <c r="L34" s="17">
        <f t="shared" si="27"/>
        <v>60981.399999999994</v>
      </c>
      <c r="M34" s="17">
        <f>M35+M36+M37</f>
        <v>463411.35799999995</v>
      </c>
      <c r="N34" s="1"/>
      <c r="O34" s="1"/>
      <c r="P34" s="1"/>
      <c r="Q34" s="1"/>
      <c r="R34" s="1"/>
    </row>
    <row r="35" spans="1:18" ht="18.350000000000001" x14ac:dyDescent="0.3">
      <c r="A35" s="11">
        <v>23</v>
      </c>
      <c r="B35" s="33"/>
      <c r="C35" s="18" t="s">
        <v>8</v>
      </c>
      <c r="D35" s="19">
        <v>0</v>
      </c>
      <c r="E35" s="15">
        <v>0</v>
      </c>
      <c r="F35" s="15">
        <v>0</v>
      </c>
      <c r="G35" s="19">
        <v>0</v>
      </c>
      <c r="H35" s="19">
        <v>0</v>
      </c>
      <c r="I35" s="19">
        <v>0</v>
      </c>
      <c r="J35" s="19">
        <f>I35</f>
        <v>0</v>
      </c>
      <c r="K35" s="19">
        <f t="shared" ref="K35:K36" si="28">J35</f>
        <v>0</v>
      </c>
      <c r="L35" s="19">
        <f t="shared" ref="L35:L36" si="29">K35</f>
        <v>0</v>
      </c>
      <c r="M35" s="19">
        <f t="shared" ref="M35:M36" si="30">SUM(D35:L35)</f>
        <v>0</v>
      </c>
      <c r="N35" s="1"/>
      <c r="O35" s="1"/>
      <c r="P35" s="1"/>
      <c r="Q35" s="1"/>
      <c r="R35" s="1"/>
    </row>
    <row r="36" spans="1:18" ht="18.350000000000001" x14ac:dyDescent="0.3">
      <c r="A36" s="11">
        <v>24</v>
      </c>
      <c r="B36" s="33"/>
      <c r="C36" s="18" t="s">
        <v>9</v>
      </c>
      <c r="D36" s="19">
        <v>0</v>
      </c>
      <c r="E36" s="15">
        <f>34.645+359.6+19+16.9+30.6+98.2+249.192</f>
        <v>808.13700000000006</v>
      </c>
      <c r="F36" s="15">
        <v>1865.3</v>
      </c>
      <c r="G36" s="19">
        <v>0</v>
      </c>
      <c r="H36" s="19">
        <v>0</v>
      </c>
      <c r="I36" s="19">
        <v>0</v>
      </c>
      <c r="J36" s="19">
        <f t="shared" ref="J36" si="31">I36</f>
        <v>0</v>
      </c>
      <c r="K36" s="19">
        <f t="shared" si="28"/>
        <v>0</v>
      </c>
      <c r="L36" s="19">
        <f t="shared" si="29"/>
        <v>0</v>
      </c>
      <c r="M36" s="19">
        <f t="shared" si="30"/>
        <v>2673.4369999999999</v>
      </c>
      <c r="N36" s="1"/>
      <c r="O36" s="1"/>
      <c r="P36" s="1"/>
      <c r="Q36" s="1"/>
      <c r="R36" s="1"/>
    </row>
    <row r="37" spans="1:18" ht="18.350000000000001" x14ac:dyDescent="0.3">
      <c r="A37" s="11">
        <v>25</v>
      </c>
      <c r="B37" s="34"/>
      <c r="C37" s="18" t="s">
        <v>10</v>
      </c>
      <c r="D37" s="19">
        <v>0</v>
      </c>
      <c r="E37" s="15">
        <v>51427.1</v>
      </c>
      <c r="F37" s="15">
        <v>58949.2</v>
      </c>
      <c r="G37" s="19">
        <v>58772.873</v>
      </c>
      <c r="H37" s="19">
        <v>61285.048000000003</v>
      </c>
      <c r="I37" s="19">
        <v>54259.199999999997</v>
      </c>
      <c r="J37" s="19">
        <v>56411.899999999994</v>
      </c>
      <c r="K37" s="19">
        <v>58651.199999999997</v>
      </c>
      <c r="L37" s="19">
        <v>60981.399999999994</v>
      </c>
      <c r="M37" s="19">
        <f>SUM(D37:L37)</f>
        <v>460737.92099999997</v>
      </c>
      <c r="N37" s="1"/>
      <c r="O37" s="1"/>
      <c r="P37" s="1"/>
      <c r="Q37" s="1"/>
      <c r="R37" s="1"/>
    </row>
    <row r="38" spans="1:18" ht="18.350000000000001" x14ac:dyDescent="0.3">
      <c r="A38" s="24">
        <v>26</v>
      </c>
      <c r="B38" s="26" t="s">
        <v>77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8"/>
      <c r="N38" s="1"/>
      <c r="O38" s="1"/>
      <c r="P38" s="1"/>
      <c r="Q38" s="1"/>
      <c r="R38" s="1"/>
    </row>
    <row r="39" spans="1:18" ht="45.7" customHeight="1" x14ac:dyDescent="0.3">
      <c r="A39" s="11">
        <v>27</v>
      </c>
      <c r="B39" s="56" t="s">
        <v>28</v>
      </c>
      <c r="C39" s="16" t="s">
        <v>27</v>
      </c>
      <c r="D39" s="17">
        <f>D40+D41+D42</f>
        <v>92407.6</v>
      </c>
      <c r="E39" s="13">
        <f t="shared" ref="E39" si="32">E40+E41+E42</f>
        <v>27804.611000000001</v>
      </c>
      <c r="F39" s="13">
        <f>F40+F41+F42</f>
        <v>30125.3</v>
      </c>
      <c r="G39" s="17">
        <f t="shared" ref="G39" si="33">G40+G41+G42</f>
        <v>28486.29</v>
      </c>
      <c r="H39" s="17">
        <f>H40+H41+H42</f>
        <v>34640.067000000003</v>
      </c>
      <c r="I39" s="17">
        <f t="shared" ref="I39" si="34">I40+I41+I42</f>
        <v>27118.9</v>
      </c>
      <c r="J39" s="17">
        <f t="shared" ref="J39:L39" si="35">J40+J41+J42</f>
        <v>28203.7</v>
      </c>
      <c r="K39" s="17">
        <f t="shared" si="35"/>
        <v>29332</v>
      </c>
      <c r="L39" s="17">
        <f t="shared" si="35"/>
        <v>30505.1</v>
      </c>
      <c r="M39" s="17">
        <f t="shared" ref="M39" si="36">M40+M41+M42</f>
        <v>328623.56799999997</v>
      </c>
      <c r="N39" s="1"/>
      <c r="O39" s="1"/>
      <c r="P39" s="1" t="s">
        <v>24</v>
      </c>
      <c r="Q39" s="1"/>
      <c r="R39" s="1"/>
    </row>
    <row r="40" spans="1:18" ht="18.350000000000001" x14ac:dyDescent="0.3">
      <c r="A40" s="11">
        <v>28</v>
      </c>
      <c r="B40" s="57"/>
      <c r="C40" s="18" t="s">
        <v>8</v>
      </c>
      <c r="D40" s="19">
        <v>0</v>
      </c>
      <c r="E40" s="15">
        <v>0</v>
      </c>
      <c r="F40" s="15">
        <v>0</v>
      </c>
      <c r="G40" s="19">
        <v>0</v>
      </c>
      <c r="H40" s="19">
        <v>0</v>
      </c>
      <c r="I40" s="19">
        <v>0</v>
      </c>
      <c r="J40" s="19">
        <f>I40</f>
        <v>0</v>
      </c>
      <c r="K40" s="19">
        <f t="shared" ref="K40:L41" si="37">J40</f>
        <v>0</v>
      </c>
      <c r="L40" s="19">
        <f t="shared" si="37"/>
        <v>0</v>
      </c>
      <c r="M40" s="19">
        <f t="shared" ref="M40:M41" si="38">SUM(D40:L40)</f>
        <v>0</v>
      </c>
      <c r="N40" s="1"/>
      <c r="O40" s="1"/>
      <c r="P40" s="1"/>
      <c r="Q40" s="1"/>
      <c r="R40" s="1"/>
    </row>
    <row r="41" spans="1:18" ht="18.350000000000001" x14ac:dyDescent="0.3">
      <c r="A41" s="11">
        <v>29</v>
      </c>
      <c r="B41" s="57"/>
      <c r="C41" s="18" t="s">
        <v>9</v>
      </c>
      <c r="D41" s="19">
        <v>0</v>
      </c>
      <c r="E41" s="15">
        <v>212.8</v>
      </c>
      <c r="F41" s="15">
        <v>563</v>
      </c>
      <c r="G41" s="19">
        <v>0</v>
      </c>
      <c r="H41" s="19">
        <v>0</v>
      </c>
      <c r="I41" s="19">
        <v>0</v>
      </c>
      <c r="J41" s="19">
        <f t="shared" ref="J41" si="39">I41</f>
        <v>0</v>
      </c>
      <c r="K41" s="19">
        <f t="shared" si="37"/>
        <v>0</v>
      </c>
      <c r="L41" s="19">
        <f t="shared" si="37"/>
        <v>0</v>
      </c>
      <c r="M41" s="19">
        <f t="shared" si="38"/>
        <v>775.8</v>
      </c>
      <c r="N41" s="1"/>
      <c r="O41" s="1"/>
      <c r="P41" s="1"/>
      <c r="Q41" s="1"/>
      <c r="R41" s="1"/>
    </row>
    <row r="42" spans="1:18" ht="18.350000000000001" x14ac:dyDescent="0.3">
      <c r="A42" s="11">
        <v>30</v>
      </c>
      <c r="B42" s="58"/>
      <c r="C42" s="18" t="s">
        <v>10</v>
      </c>
      <c r="D42" s="19">
        <v>92407.6</v>
      </c>
      <c r="E42" s="15">
        <v>27591.811000000002</v>
      </c>
      <c r="F42" s="15">
        <v>29562.3</v>
      </c>
      <c r="G42" s="19">
        <v>28486.29</v>
      </c>
      <c r="H42" s="19">
        <v>34640.067000000003</v>
      </c>
      <c r="I42" s="19">
        <v>27118.9</v>
      </c>
      <c r="J42" s="19">
        <v>28203.7</v>
      </c>
      <c r="K42" s="19">
        <v>29332</v>
      </c>
      <c r="L42" s="19">
        <v>30505.1</v>
      </c>
      <c r="M42" s="19">
        <f>SUM(D42:L42)</f>
        <v>327847.76799999998</v>
      </c>
      <c r="N42" s="1"/>
      <c r="O42" s="1"/>
      <c r="P42" s="1"/>
      <c r="Q42" s="1"/>
      <c r="R42" s="1"/>
    </row>
    <row r="43" spans="1:18" ht="27" customHeight="1" x14ac:dyDescent="0.3">
      <c r="A43" s="10">
        <v>31</v>
      </c>
      <c r="B43" s="29" t="s">
        <v>12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1"/>
      <c r="O43" s="1"/>
      <c r="P43" s="1"/>
      <c r="Q43" s="1"/>
      <c r="R43" s="1"/>
    </row>
    <row r="44" spans="1:18" ht="32.299999999999997" customHeight="1" x14ac:dyDescent="0.3">
      <c r="A44" s="11">
        <v>32</v>
      </c>
      <c r="B44" s="35" t="s">
        <v>26</v>
      </c>
      <c r="C44" s="12" t="s">
        <v>27</v>
      </c>
      <c r="D44" s="13">
        <f t="shared" ref="D44" si="40">D64+D59+D54+D49</f>
        <v>27673.3</v>
      </c>
      <c r="E44" s="13">
        <f>E64+E59+E54+E49+E69+E74</f>
        <v>9699.2599999999984</v>
      </c>
      <c r="F44" s="13">
        <f t="shared" ref="F44:L44" si="41">F64+F59+F54+F49+F69+F74</f>
        <v>13227.16</v>
      </c>
      <c r="G44" s="13">
        <f t="shared" si="41"/>
        <v>8561.5999999999985</v>
      </c>
      <c r="H44" s="13">
        <f t="shared" si="41"/>
        <v>8894.1</v>
      </c>
      <c r="I44" s="13">
        <f t="shared" si="41"/>
        <v>7907.5000000000009</v>
      </c>
      <c r="J44" s="13">
        <f t="shared" si="41"/>
        <v>8222</v>
      </c>
      <c r="K44" s="13">
        <f t="shared" si="41"/>
        <v>8549.1</v>
      </c>
      <c r="L44" s="13">
        <f t="shared" si="41"/>
        <v>8889.1999999999989</v>
      </c>
      <c r="M44" s="13">
        <f>M45+M46+M47</f>
        <v>101688.42</v>
      </c>
      <c r="N44" s="1"/>
      <c r="O44" s="1"/>
      <c r="P44" s="1"/>
      <c r="Q44" s="1"/>
      <c r="R44" s="1"/>
    </row>
    <row r="45" spans="1:18" ht="18.350000000000001" x14ac:dyDescent="0.3">
      <c r="A45" s="11">
        <v>33</v>
      </c>
      <c r="B45" s="36"/>
      <c r="C45" s="14" t="s">
        <v>8</v>
      </c>
      <c r="D45" s="15">
        <f t="shared" ref="D45:L46" si="42">D65+D60+D55+D50+D70+D75</f>
        <v>0</v>
      </c>
      <c r="E45" s="15">
        <f t="shared" si="42"/>
        <v>0</v>
      </c>
      <c r="F45" s="15">
        <f t="shared" si="42"/>
        <v>0</v>
      </c>
      <c r="G45" s="15">
        <f t="shared" si="42"/>
        <v>0</v>
      </c>
      <c r="H45" s="15">
        <f t="shared" si="42"/>
        <v>0</v>
      </c>
      <c r="I45" s="15">
        <f t="shared" si="42"/>
        <v>0</v>
      </c>
      <c r="J45" s="15">
        <f t="shared" si="42"/>
        <v>0</v>
      </c>
      <c r="K45" s="15">
        <f t="shared" si="42"/>
        <v>0</v>
      </c>
      <c r="L45" s="15">
        <f t="shared" si="42"/>
        <v>0</v>
      </c>
      <c r="M45" s="15">
        <f t="shared" ref="M45:M46" si="43">SUM(D45:L45)</f>
        <v>0</v>
      </c>
      <c r="N45" s="1"/>
      <c r="O45" s="1"/>
      <c r="P45" s="1"/>
      <c r="Q45" s="1"/>
      <c r="R45" s="1"/>
    </row>
    <row r="46" spans="1:18" ht="18.350000000000001" x14ac:dyDescent="0.3">
      <c r="A46" s="11">
        <v>34</v>
      </c>
      <c r="B46" s="36"/>
      <c r="C46" s="14" t="s">
        <v>9</v>
      </c>
      <c r="D46" s="15">
        <f t="shared" si="42"/>
        <v>0</v>
      </c>
      <c r="E46" s="15">
        <f>E66+E61+E56+E51+E71+E76</f>
        <v>76.3</v>
      </c>
      <c r="F46" s="15">
        <f>F66+F61+F56+F51+F71+F76</f>
        <v>218.7</v>
      </c>
      <c r="G46" s="15">
        <f t="shared" si="42"/>
        <v>0</v>
      </c>
      <c r="H46" s="15">
        <f t="shared" si="42"/>
        <v>0</v>
      </c>
      <c r="I46" s="15">
        <f t="shared" si="42"/>
        <v>0</v>
      </c>
      <c r="J46" s="15">
        <f t="shared" si="42"/>
        <v>0</v>
      </c>
      <c r="K46" s="15">
        <f t="shared" si="42"/>
        <v>0</v>
      </c>
      <c r="L46" s="15">
        <f t="shared" si="42"/>
        <v>0</v>
      </c>
      <c r="M46" s="15">
        <f t="shared" si="43"/>
        <v>295</v>
      </c>
      <c r="N46" s="1"/>
      <c r="O46" s="1"/>
      <c r="P46" s="1"/>
      <c r="Q46" s="1"/>
      <c r="R46" s="1"/>
    </row>
    <row r="47" spans="1:18" ht="18.350000000000001" x14ac:dyDescent="0.3">
      <c r="A47" s="11">
        <v>35</v>
      </c>
      <c r="B47" s="37"/>
      <c r="C47" s="14" t="s">
        <v>10</v>
      </c>
      <c r="D47" s="15">
        <f>D67+D62+D57+D52+D72+D77</f>
        <v>27738.5</v>
      </c>
      <c r="E47" s="15">
        <f>E67+E62+E57+E52+E72+E77</f>
        <v>9622.9599999999991</v>
      </c>
      <c r="F47" s="15">
        <f>F67+F62+F57+F52+F72+F77</f>
        <v>13008.46</v>
      </c>
      <c r="G47" s="15">
        <f t="shared" ref="G47:L47" si="44">G67+G62+G57+G52+G72+G77</f>
        <v>8561.5999999999985</v>
      </c>
      <c r="H47" s="15">
        <f t="shared" si="44"/>
        <v>8894.1</v>
      </c>
      <c r="I47" s="15">
        <f>I67+I62+I57+I52+I72+I77</f>
        <v>7907.5000000000009</v>
      </c>
      <c r="J47" s="15">
        <f t="shared" si="44"/>
        <v>8222</v>
      </c>
      <c r="K47" s="15">
        <f t="shared" si="44"/>
        <v>8549.1</v>
      </c>
      <c r="L47" s="15">
        <f t="shared" si="44"/>
        <v>8889.1999999999989</v>
      </c>
      <c r="M47" s="15">
        <f>SUM(D47:L47)</f>
        <v>101393.42</v>
      </c>
      <c r="N47" s="1"/>
      <c r="O47" s="1"/>
      <c r="P47" s="1"/>
      <c r="Q47" s="1"/>
      <c r="R47" s="1"/>
    </row>
    <row r="48" spans="1:18" ht="18.350000000000001" x14ac:dyDescent="0.3">
      <c r="A48" s="24">
        <v>36</v>
      </c>
      <c r="B48" s="26" t="s">
        <v>51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8"/>
      <c r="N48" s="1"/>
      <c r="O48" s="1"/>
      <c r="P48" s="1"/>
      <c r="Q48" s="1"/>
      <c r="R48" s="1"/>
    </row>
    <row r="49" spans="1:18" ht="31.6" customHeight="1" x14ac:dyDescent="0.3">
      <c r="A49" s="11">
        <v>37</v>
      </c>
      <c r="B49" s="56" t="s">
        <v>26</v>
      </c>
      <c r="C49" s="16" t="s">
        <v>7</v>
      </c>
      <c r="D49" s="17">
        <f t="shared" ref="D49" si="45">D50+D51+D52</f>
        <v>375</v>
      </c>
      <c r="E49" s="13">
        <f>E50+E51+E52</f>
        <v>80.459999999999994</v>
      </c>
      <c r="F49" s="13">
        <f>F50+F51+F52</f>
        <v>80.459999999999994</v>
      </c>
      <c r="G49" s="17">
        <f t="shared" ref="G49" si="46">G50+G51+G52</f>
        <v>86.8</v>
      </c>
      <c r="H49" s="17">
        <f t="shared" ref="H49" si="47">H50+H51+H52</f>
        <v>90.2</v>
      </c>
      <c r="I49" s="17">
        <f t="shared" ref="I49" si="48">I50+I51+I52</f>
        <v>97.6</v>
      </c>
      <c r="J49" s="17">
        <f t="shared" ref="J49:L49" si="49">J50+J51+J52</f>
        <v>101.5</v>
      </c>
      <c r="K49" s="17">
        <f t="shared" si="49"/>
        <v>105.6</v>
      </c>
      <c r="L49" s="17">
        <f t="shared" si="49"/>
        <v>109.8</v>
      </c>
      <c r="M49" s="17">
        <f t="shared" ref="M49" si="50">M50+M51+M52</f>
        <v>1127.42</v>
      </c>
      <c r="N49" s="1"/>
      <c r="O49" s="1"/>
      <c r="P49" s="1"/>
      <c r="Q49" s="1"/>
      <c r="R49" s="1"/>
    </row>
    <row r="50" spans="1:18" ht="18.350000000000001" x14ac:dyDescent="0.3">
      <c r="A50" s="11">
        <v>38</v>
      </c>
      <c r="B50" s="57"/>
      <c r="C50" s="18" t="s">
        <v>8</v>
      </c>
      <c r="D50" s="19">
        <v>0</v>
      </c>
      <c r="E50" s="15">
        <v>0</v>
      </c>
      <c r="F50" s="15">
        <v>0</v>
      </c>
      <c r="G50" s="19">
        <v>0</v>
      </c>
      <c r="H50" s="19">
        <v>0</v>
      </c>
      <c r="I50" s="19">
        <v>0</v>
      </c>
      <c r="J50" s="19">
        <f>I50</f>
        <v>0</v>
      </c>
      <c r="K50" s="19">
        <f t="shared" ref="K50:L51" si="51">J50</f>
        <v>0</v>
      </c>
      <c r="L50" s="19">
        <f t="shared" si="51"/>
        <v>0</v>
      </c>
      <c r="M50" s="19">
        <f t="shared" ref="M50:M51" si="52">SUM(D50:L50)</f>
        <v>0</v>
      </c>
      <c r="N50" s="1"/>
      <c r="O50" s="1"/>
      <c r="P50" s="1"/>
      <c r="Q50" s="1"/>
      <c r="R50" s="1"/>
    </row>
    <row r="51" spans="1:18" ht="18.350000000000001" x14ac:dyDescent="0.3">
      <c r="A51" s="11">
        <v>39</v>
      </c>
      <c r="B51" s="57"/>
      <c r="C51" s="18" t="s">
        <v>9</v>
      </c>
      <c r="D51" s="19">
        <v>0</v>
      </c>
      <c r="E51" s="15">
        <v>0</v>
      </c>
      <c r="F51" s="15">
        <v>0</v>
      </c>
      <c r="G51" s="19">
        <v>0</v>
      </c>
      <c r="H51" s="19">
        <v>0</v>
      </c>
      <c r="I51" s="19">
        <v>0</v>
      </c>
      <c r="J51" s="19">
        <f t="shared" ref="J51" si="53">I51</f>
        <v>0</v>
      </c>
      <c r="K51" s="19">
        <f t="shared" si="51"/>
        <v>0</v>
      </c>
      <c r="L51" s="19">
        <f t="shared" si="51"/>
        <v>0</v>
      </c>
      <c r="M51" s="19">
        <f t="shared" si="52"/>
        <v>0</v>
      </c>
      <c r="N51" s="1"/>
      <c r="O51" s="1"/>
      <c r="P51" s="1"/>
      <c r="Q51" s="1"/>
      <c r="R51" s="1"/>
    </row>
    <row r="52" spans="1:18" ht="18.350000000000001" x14ac:dyDescent="0.3">
      <c r="A52" s="11">
        <v>40</v>
      </c>
      <c r="B52" s="58"/>
      <c r="C52" s="18" t="s">
        <v>10</v>
      </c>
      <c r="D52" s="19">
        <v>375</v>
      </c>
      <c r="E52" s="15">
        <v>80.459999999999994</v>
      </c>
      <c r="F52" s="15">
        <v>80.459999999999994</v>
      </c>
      <c r="G52" s="19">
        <v>86.8</v>
      </c>
      <c r="H52" s="19">
        <v>90.2</v>
      </c>
      <c r="I52" s="19">
        <v>97.6</v>
      </c>
      <c r="J52" s="19">
        <v>101.5</v>
      </c>
      <c r="K52" s="19">
        <v>105.6</v>
      </c>
      <c r="L52" s="19">
        <v>109.8</v>
      </c>
      <c r="M52" s="19">
        <f>SUM(D52:L52)</f>
        <v>1127.42</v>
      </c>
      <c r="N52" s="1"/>
      <c r="O52" s="1"/>
      <c r="P52" s="1"/>
      <c r="Q52" s="1"/>
      <c r="R52" s="1"/>
    </row>
    <row r="53" spans="1:18" ht="18.350000000000001" x14ac:dyDescent="0.3">
      <c r="A53" s="24">
        <v>41</v>
      </c>
      <c r="B53" s="26" t="s">
        <v>52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8"/>
      <c r="N53" s="1"/>
      <c r="O53" s="1"/>
      <c r="P53" s="1"/>
      <c r="Q53" s="1"/>
      <c r="R53" s="1"/>
    </row>
    <row r="54" spans="1:18" ht="31.6" customHeight="1" x14ac:dyDescent="0.3">
      <c r="A54" s="11">
        <v>42</v>
      </c>
      <c r="B54" s="56" t="s">
        <v>26</v>
      </c>
      <c r="C54" s="16" t="s">
        <v>7</v>
      </c>
      <c r="D54" s="17">
        <f t="shared" ref="D54:E54" si="54">D55+D56+D57</f>
        <v>27201.5</v>
      </c>
      <c r="E54" s="13">
        <f t="shared" si="54"/>
        <v>9523.5</v>
      </c>
      <c r="F54" s="13">
        <f>F55+F56+F57</f>
        <v>8605.2000000000007</v>
      </c>
      <c r="G54" s="17">
        <f t="shared" ref="G54" si="55">G55+G56+G57</f>
        <v>8429.5</v>
      </c>
      <c r="H54" s="17">
        <f t="shared" ref="H54" si="56">H55+H56+H57</f>
        <v>8758.6</v>
      </c>
      <c r="I54" s="17">
        <f t="shared" ref="I54" si="57">I55+I56+I57</f>
        <v>7764.6</v>
      </c>
      <c r="J54" s="17">
        <f t="shared" ref="J54:L54" si="58">J55+J56+J57</f>
        <v>8075.2</v>
      </c>
      <c r="K54" s="17">
        <f t="shared" si="58"/>
        <v>8398.2000000000007</v>
      </c>
      <c r="L54" s="17">
        <f t="shared" si="58"/>
        <v>8734.1</v>
      </c>
      <c r="M54" s="17">
        <f t="shared" ref="M54" si="59">M55+M56+M57</f>
        <v>95490.4</v>
      </c>
      <c r="N54" s="1"/>
      <c r="O54" s="1"/>
      <c r="P54" s="1"/>
      <c r="Q54" s="1"/>
      <c r="R54" s="1"/>
    </row>
    <row r="55" spans="1:18" ht="18.350000000000001" x14ac:dyDescent="0.3">
      <c r="A55" s="11">
        <v>43</v>
      </c>
      <c r="B55" s="57"/>
      <c r="C55" s="18" t="s">
        <v>8</v>
      </c>
      <c r="D55" s="19">
        <v>0</v>
      </c>
      <c r="E55" s="15">
        <v>0</v>
      </c>
      <c r="F55" s="15">
        <v>0</v>
      </c>
      <c r="G55" s="19">
        <v>0</v>
      </c>
      <c r="H55" s="19">
        <v>0</v>
      </c>
      <c r="I55" s="19">
        <v>0</v>
      </c>
      <c r="J55" s="19">
        <f>I55</f>
        <v>0</v>
      </c>
      <c r="K55" s="19">
        <f t="shared" ref="K55:L56" si="60">J55</f>
        <v>0</v>
      </c>
      <c r="L55" s="19">
        <f t="shared" si="60"/>
        <v>0</v>
      </c>
      <c r="M55" s="19">
        <f t="shared" ref="M55:M56" si="61">SUM(D55:L55)</f>
        <v>0</v>
      </c>
      <c r="N55" s="1"/>
      <c r="O55" s="1"/>
      <c r="P55" s="1"/>
      <c r="Q55" s="1"/>
      <c r="R55" s="1"/>
    </row>
    <row r="56" spans="1:18" ht="18.350000000000001" x14ac:dyDescent="0.3">
      <c r="A56" s="11">
        <v>44</v>
      </c>
      <c r="B56" s="57"/>
      <c r="C56" s="18" t="s">
        <v>9</v>
      </c>
      <c r="D56" s="19">
        <v>0</v>
      </c>
      <c r="E56" s="15">
        <v>76.3</v>
      </c>
      <c r="F56" s="15">
        <v>218.7</v>
      </c>
      <c r="G56" s="19">
        <v>0</v>
      </c>
      <c r="H56" s="19">
        <v>0</v>
      </c>
      <c r="I56" s="19">
        <v>0</v>
      </c>
      <c r="J56" s="19">
        <f t="shared" ref="J56" si="62">I56</f>
        <v>0</v>
      </c>
      <c r="K56" s="19">
        <f t="shared" si="60"/>
        <v>0</v>
      </c>
      <c r="L56" s="19">
        <f t="shared" si="60"/>
        <v>0</v>
      </c>
      <c r="M56" s="19">
        <f t="shared" si="61"/>
        <v>295</v>
      </c>
      <c r="N56" s="1"/>
      <c r="O56" s="1"/>
      <c r="P56" s="1"/>
      <c r="Q56" s="1"/>
      <c r="R56" s="1"/>
    </row>
    <row r="57" spans="1:18" ht="18.350000000000001" x14ac:dyDescent="0.3">
      <c r="A57" s="11">
        <v>45</v>
      </c>
      <c r="B57" s="58"/>
      <c r="C57" s="18" t="s">
        <v>10</v>
      </c>
      <c r="D57" s="19">
        <v>27201.5</v>
      </c>
      <c r="E57" s="15">
        <v>9447.2000000000007</v>
      </c>
      <c r="F57" s="15">
        <v>8386.5</v>
      </c>
      <c r="G57" s="19">
        <v>8429.5</v>
      </c>
      <c r="H57" s="19">
        <v>8758.6</v>
      </c>
      <c r="I57" s="19">
        <v>7764.6</v>
      </c>
      <c r="J57" s="19">
        <v>8075.2</v>
      </c>
      <c r="K57" s="19">
        <v>8398.2000000000007</v>
      </c>
      <c r="L57" s="19">
        <v>8734.1</v>
      </c>
      <c r="M57" s="19">
        <f>SUM(D57:L57)</f>
        <v>95195.4</v>
      </c>
      <c r="N57" s="1"/>
      <c r="O57" s="1"/>
      <c r="P57" s="1"/>
      <c r="Q57" s="1"/>
      <c r="R57" s="1"/>
    </row>
    <row r="58" spans="1:18" ht="18.350000000000001" x14ac:dyDescent="0.3">
      <c r="A58" s="24">
        <v>46</v>
      </c>
      <c r="B58" s="26" t="s">
        <v>53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8"/>
      <c r="N58" s="1"/>
      <c r="O58" s="1"/>
      <c r="P58" s="1"/>
      <c r="Q58" s="1"/>
      <c r="R58" s="1"/>
    </row>
    <row r="59" spans="1:18" ht="31.6" customHeight="1" x14ac:dyDescent="0.3">
      <c r="A59" s="11">
        <v>47</v>
      </c>
      <c r="B59" s="56" t="s">
        <v>26</v>
      </c>
      <c r="C59" s="16" t="s">
        <v>7</v>
      </c>
      <c r="D59" s="17">
        <f t="shared" ref="D59:E59" si="63">D60+D61+D62</f>
        <v>20</v>
      </c>
      <c r="E59" s="13">
        <f t="shared" si="63"/>
        <v>5</v>
      </c>
      <c r="F59" s="13">
        <f>F60+F61+F62</f>
        <v>5</v>
      </c>
      <c r="G59" s="17">
        <f t="shared" ref="G59" si="64">G60+G61+G62</f>
        <v>5</v>
      </c>
      <c r="H59" s="17">
        <f t="shared" ref="H59" si="65">H60+H61+H62</f>
        <v>5</v>
      </c>
      <c r="I59" s="17">
        <f t="shared" ref="I59" si="66">I60+I61+I62</f>
        <v>5</v>
      </c>
      <c r="J59" s="17">
        <f t="shared" ref="J59:L59" si="67">J60+J61+J62</f>
        <v>5</v>
      </c>
      <c r="K59" s="17">
        <f t="shared" si="67"/>
        <v>5</v>
      </c>
      <c r="L59" s="17">
        <f t="shared" si="67"/>
        <v>5</v>
      </c>
      <c r="M59" s="17">
        <f t="shared" ref="M59" si="68">M60+M61+M62</f>
        <v>60</v>
      </c>
      <c r="N59" s="1"/>
      <c r="O59" s="1"/>
      <c r="P59" s="1"/>
      <c r="Q59" s="1"/>
      <c r="R59" s="1"/>
    </row>
    <row r="60" spans="1:18" ht="18.350000000000001" x14ac:dyDescent="0.3">
      <c r="A60" s="11">
        <v>48</v>
      </c>
      <c r="B60" s="57"/>
      <c r="C60" s="18" t="s">
        <v>8</v>
      </c>
      <c r="D60" s="19">
        <v>0</v>
      </c>
      <c r="E60" s="15">
        <v>0</v>
      </c>
      <c r="F60" s="15">
        <v>0</v>
      </c>
      <c r="G60" s="19">
        <v>0</v>
      </c>
      <c r="H60" s="19">
        <v>0</v>
      </c>
      <c r="I60" s="19">
        <v>0</v>
      </c>
      <c r="J60" s="19">
        <f>I60</f>
        <v>0</v>
      </c>
      <c r="K60" s="19">
        <f>J60</f>
        <v>0</v>
      </c>
      <c r="L60" s="19">
        <f>K60</f>
        <v>0</v>
      </c>
      <c r="M60" s="19">
        <f t="shared" ref="M60:M61" si="69">SUM(D60:L60)</f>
        <v>0</v>
      </c>
      <c r="N60" s="1"/>
      <c r="O60" s="1"/>
      <c r="P60" s="1"/>
      <c r="Q60" s="1"/>
      <c r="R60" s="1"/>
    </row>
    <row r="61" spans="1:18" ht="18.350000000000001" x14ac:dyDescent="0.3">
      <c r="A61" s="11">
        <v>49</v>
      </c>
      <c r="B61" s="57"/>
      <c r="C61" s="18" t="s">
        <v>9</v>
      </c>
      <c r="D61" s="19">
        <v>0</v>
      </c>
      <c r="E61" s="15">
        <v>0</v>
      </c>
      <c r="F61" s="15">
        <v>0</v>
      </c>
      <c r="G61" s="19">
        <v>0</v>
      </c>
      <c r="H61" s="19">
        <v>0</v>
      </c>
      <c r="I61" s="19">
        <v>0</v>
      </c>
      <c r="J61" s="19">
        <f t="shared" ref="J61:L61" si="70">I61</f>
        <v>0</v>
      </c>
      <c r="K61" s="19">
        <f t="shared" si="70"/>
        <v>0</v>
      </c>
      <c r="L61" s="19">
        <f t="shared" si="70"/>
        <v>0</v>
      </c>
      <c r="M61" s="19">
        <f t="shared" si="69"/>
        <v>0</v>
      </c>
      <c r="N61" s="1"/>
      <c r="O61" s="1"/>
      <c r="P61" s="1"/>
      <c r="Q61" s="1"/>
      <c r="R61" s="1"/>
    </row>
    <row r="62" spans="1:18" ht="18.350000000000001" x14ac:dyDescent="0.3">
      <c r="A62" s="11">
        <v>50</v>
      </c>
      <c r="B62" s="58"/>
      <c r="C62" s="18" t="s">
        <v>10</v>
      </c>
      <c r="D62" s="19">
        <v>20</v>
      </c>
      <c r="E62" s="15">
        <v>5</v>
      </c>
      <c r="F62" s="15">
        <v>5</v>
      </c>
      <c r="G62" s="19">
        <v>5</v>
      </c>
      <c r="H62" s="19">
        <v>5</v>
      </c>
      <c r="I62" s="19">
        <v>5</v>
      </c>
      <c r="J62" s="19">
        <v>5</v>
      </c>
      <c r="K62" s="19">
        <v>5</v>
      </c>
      <c r="L62" s="19">
        <v>5</v>
      </c>
      <c r="M62" s="19">
        <f>SUM(D62:L62)</f>
        <v>60</v>
      </c>
      <c r="N62" s="1"/>
      <c r="O62" s="1"/>
      <c r="P62" s="1"/>
      <c r="Q62" s="1"/>
      <c r="R62" s="1"/>
    </row>
    <row r="63" spans="1:18" ht="18.350000000000001" x14ac:dyDescent="0.3">
      <c r="A63" s="24">
        <v>51</v>
      </c>
      <c r="B63" s="26" t="s">
        <v>54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8"/>
      <c r="N63" s="1"/>
      <c r="O63" s="1"/>
      <c r="P63" s="1"/>
      <c r="Q63" s="1"/>
      <c r="R63" s="1"/>
    </row>
    <row r="64" spans="1:18" ht="31.6" customHeight="1" x14ac:dyDescent="0.3">
      <c r="A64" s="11">
        <v>52</v>
      </c>
      <c r="B64" s="56" t="s">
        <v>26</v>
      </c>
      <c r="C64" s="16" t="s">
        <v>7</v>
      </c>
      <c r="D64" s="17">
        <f t="shared" ref="D64:E64" si="71">D65+D66+D67</f>
        <v>76.8</v>
      </c>
      <c r="E64" s="13">
        <f t="shared" si="71"/>
        <v>74</v>
      </c>
      <c r="F64" s="13">
        <f>F65+F66+F67</f>
        <v>74</v>
      </c>
      <c r="G64" s="17">
        <f t="shared" ref="G64" si="72">G65+G66+G67</f>
        <v>24</v>
      </c>
      <c r="H64" s="17">
        <f t="shared" ref="H64" si="73">H65+H66+H67</f>
        <v>24</v>
      </c>
      <c r="I64" s="17">
        <f t="shared" ref="I64" si="74">I65+I66+I67</f>
        <v>24</v>
      </c>
      <c r="J64" s="17">
        <f t="shared" ref="J64:L64" si="75">J65+J66+J67</f>
        <v>24</v>
      </c>
      <c r="K64" s="17">
        <f t="shared" si="75"/>
        <v>24</v>
      </c>
      <c r="L64" s="17">
        <f t="shared" si="75"/>
        <v>24</v>
      </c>
      <c r="M64" s="17">
        <f t="shared" ref="M64" si="76">M65+M66+M67</f>
        <v>368.8</v>
      </c>
      <c r="N64" s="1"/>
      <c r="O64" s="1"/>
      <c r="P64" s="1"/>
      <c r="Q64" s="1"/>
      <c r="R64" s="1"/>
    </row>
    <row r="65" spans="1:18" ht="18.350000000000001" x14ac:dyDescent="0.3">
      <c r="A65" s="11">
        <v>53</v>
      </c>
      <c r="B65" s="57"/>
      <c r="C65" s="18" t="s">
        <v>8</v>
      </c>
      <c r="D65" s="19">
        <v>0</v>
      </c>
      <c r="E65" s="15">
        <v>0</v>
      </c>
      <c r="F65" s="15">
        <v>0</v>
      </c>
      <c r="G65" s="19">
        <v>0</v>
      </c>
      <c r="H65" s="19">
        <v>0</v>
      </c>
      <c r="I65" s="19">
        <v>0</v>
      </c>
      <c r="J65" s="19">
        <f>I65</f>
        <v>0</v>
      </c>
      <c r="K65" s="19">
        <f t="shared" ref="K65:L66" si="77">J65</f>
        <v>0</v>
      </c>
      <c r="L65" s="19">
        <f t="shared" si="77"/>
        <v>0</v>
      </c>
      <c r="M65" s="19">
        <f t="shared" ref="M65:M66" si="78">SUM(D65:L65)</f>
        <v>0</v>
      </c>
      <c r="N65" s="1"/>
      <c r="O65" s="1"/>
      <c r="P65" s="1"/>
      <c r="Q65" s="1"/>
      <c r="R65" s="1"/>
    </row>
    <row r="66" spans="1:18" ht="18.350000000000001" x14ac:dyDescent="0.3">
      <c r="A66" s="11">
        <v>54</v>
      </c>
      <c r="B66" s="57"/>
      <c r="C66" s="18" t="s">
        <v>9</v>
      </c>
      <c r="D66" s="19">
        <v>0</v>
      </c>
      <c r="E66" s="15">
        <v>0</v>
      </c>
      <c r="F66" s="15">
        <v>0</v>
      </c>
      <c r="G66" s="19">
        <v>0</v>
      </c>
      <c r="H66" s="19">
        <v>0</v>
      </c>
      <c r="I66" s="19">
        <v>0</v>
      </c>
      <c r="J66" s="19">
        <f t="shared" ref="J66" si="79">I66</f>
        <v>0</v>
      </c>
      <c r="K66" s="19">
        <f t="shared" si="77"/>
        <v>0</v>
      </c>
      <c r="L66" s="19">
        <f t="shared" si="77"/>
        <v>0</v>
      </c>
      <c r="M66" s="19">
        <f t="shared" si="78"/>
        <v>0</v>
      </c>
      <c r="N66" s="1"/>
      <c r="O66" s="1"/>
      <c r="P66" s="1"/>
      <c r="Q66" s="1"/>
      <c r="R66" s="1"/>
    </row>
    <row r="67" spans="1:18" ht="18.350000000000001" x14ac:dyDescent="0.3">
      <c r="A67" s="11">
        <v>55</v>
      </c>
      <c r="B67" s="58"/>
      <c r="C67" s="18" t="s">
        <v>10</v>
      </c>
      <c r="D67" s="19">
        <v>76.8</v>
      </c>
      <c r="E67" s="15">
        <v>74</v>
      </c>
      <c r="F67" s="15">
        <v>74</v>
      </c>
      <c r="G67" s="19">
        <v>24</v>
      </c>
      <c r="H67" s="19">
        <v>24</v>
      </c>
      <c r="I67" s="19">
        <v>24</v>
      </c>
      <c r="J67" s="19">
        <v>24</v>
      </c>
      <c r="K67" s="19">
        <v>24</v>
      </c>
      <c r="L67" s="19">
        <v>24</v>
      </c>
      <c r="M67" s="19">
        <f>SUM(D67:L67)</f>
        <v>368.8</v>
      </c>
      <c r="N67" s="1"/>
      <c r="O67" s="1"/>
      <c r="P67" s="1"/>
      <c r="Q67" s="1"/>
      <c r="R67" s="1"/>
    </row>
    <row r="68" spans="1:18" ht="18.350000000000001" x14ac:dyDescent="0.3">
      <c r="A68" s="24">
        <v>56</v>
      </c>
      <c r="B68" s="26" t="s">
        <v>55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8"/>
      <c r="N68" s="1"/>
      <c r="O68" s="1"/>
      <c r="P68" s="1"/>
      <c r="Q68" s="1"/>
      <c r="R68" s="1"/>
    </row>
    <row r="69" spans="1:18" ht="31.6" customHeight="1" x14ac:dyDescent="0.3">
      <c r="A69" s="11">
        <v>57</v>
      </c>
      <c r="B69" s="56" t="s">
        <v>34</v>
      </c>
      <c r="C69" s="16" t="s">
        <v>7</v>
      </c>
      <c r="D69" s="17">
        <f t="shared" ref="D69:E69" si="80">D70+D71+D72</f>
        <v>20</v>
      </c>
      <c r="E69" s="13">
        <f t="shared" si="80"/>
        <v>5</v>
      </c>
      <c r="F69" s="13">
        <f>F70+F71+F72</f>
        <v>5</v>
      </c>
      <c r="G69" s="17">
        <f t="shared" ref="G69" si="81">G70+G71+G72</f>
        <v>5</v>
      </c>
      <c r="H69" s="17">
        <f t="shared" ref="H69" si="82">H70+H71+H72</f>
        <v>5</v>
      </c>
      <c r="I69" s="17">
        <f t="shared" ref="I69" si="83">I70+I71+I72</f>
        <v>5</v>
      </c>
      <c r="J69" s="17">
        <f t="shared" ref="J69:L69" si="84">J70+J71+J72</f>
        <v>5</v>
      </c>
      <c r="K69" s="17">
        <f t="shared" si="84"/>
        <v>5</v>
      </c>
      <c r="L69" s="17">
        <f t="shared" si="84"/>
        <v>5</v>
      </c>
      <c r="M69" s="17">
        <f t="shared" ref="M69" si="85">M70+M71+M72</f>
        <v>60</v>
      </c>
      <c r="N69" s="1"/>
      <c r="O69" s="1"/>
      <c r="P69" s="1"/>
      <c r="Q69" s="1"/>
      <c r="R69" s="1"/>
    </row>
    <row r="70" spans="1:18" ht="18.350000000000001" x14ac:dyDescent="0.3">
      <c r="A70" s="11">
        <v>58</v>
      </c>
      <c r="B70" s="57"/>
      <c r="C70" s="18" t="s">
        <v>8</v>
      </c>
      <c r="D70" s="19">
        <v>0</v>
      </c>
      <c r="E70" s="15">
        <v>0</v>
      </c>
      <c r="F70" s="15">
        <v>0</v>
      </c>
      <c r="G70" s="19">
        <v>0</v>
      </c>
      <c r="H70" s="19">
        <v>0</v>
      </c>
      <c r="I70" s="19">
        <v>0</v>
      </c>
      <c r="J70" s="19">
        <f>I70</f>
        <v>0</v>
      </c>
      <c r="K70" s="19">
        <f t="shared" ref="K70:L71" si="86">J70</f>
        <v>0</v>
      </c>
      <c r="L70" s="19">
        <f t="shared" si="86"/>
        <v>0</v>
      </c>
      <c r="M70" s="19">
        <f t="shared" ref="M70:M71" si="87">SUM(D70:L70)</f>
        <v>0</v>
      </c>
      <c r="N70" s="1"/>
      <c r="O70" s="1"/>
      <c r="P70" s="1"/>
      <c r="Q70" s="1"/>
      <c r="R70" s="1"/>
    </row>
    <row r="71" spans="1:18" ht="18.350000000000001" x14ac:dyDescent="0.3">
      <c r="A71" s="11">
        <v>59</v>
      </c>
      <c r="B71" s="57"/>
      <c r="C71" s="18" t="s">
        <v>9</v>
      </c>
      <c r="D71" s="19">
        <v>0</v>
      </c>
      <c r="E71" s="15">
        <v>0</v>
      </c>
      <c r="F71" s="15">
        <v>0</v>
      </c>
      <c r="G71" s="19">
        <v>0</v>
      </c>
      <c r="H71" s="19">
        <v>0</v>
      </c>
      <c r="I71" s="19">
        <v>0</v>
      </c>
      <c r="J71" s="19">
        <f t="shared" ref="J71" si="88">I71</f>
        <v>0</v>
      </c>
      <c r="K71" s="19">
        <f t="shared" si="86"/>
        <v>0</v>
      </c>
      <c r="L71" s="19">
        <f t="shared" si="86"/>
        <v>0</v>
      </c>
      <c r="M71" s="19">
        <f t="shared" si="87"/>
        <v>0</v>
      </c>
      <c r="N71" s="1"/>
      <c r="O71" s="1"/>
      <c r="P71" s="1"/>
      <c r="Q71" s="1"/>
      <c r="R71" s="1"/>
    </row>
    <row r="72" spans="1:18" ht="18.350000000000001" x14ac:dyDescent="0.3">
      <c r="A72" s="11">
        <v>60</v>
      </c>
      <c r="B72" s="58"/>
      <c r="C72" s="18" t="s">
        <v>10</v>
      </c>
      <c r="D72" s="19">
        <v>20</v>
      </c>
      <c r="E72" s="15">
        <v>5</v>
      </c>
      <c r="F72" s="15">
        <v>5</v>
      </c>
      <c r="G72" s="19">
        <v>5</v>
      </c>
      <c r="H72" s="19">
        <v>5</v>
      </c>
      <c r="I72" s="19">
        <v>5</v>
      </c>
      <c r="J72" s="19">
        <v>5</v>
      </c>
      <c r="K72" s="19">
        <v>5</v>
      </c>
      <c r="L72" s="19">
        <v>5</v>
      </c>
      <c r="M72" s="19">
        <f>SUM(D72:L72)</f>
        <v>60</v>
      </c>
      <c r="N72" s="1"/>
      <c r="O72" s="1"/>
      <c r="P72" s="1"/>
      <c r="Q72" s="1"/>
      <c r="R72" s="1"/>
    </row>
    <row r="73" spans="1:18" ht="18.350000000000001" x14ac:dyDescent="0.3">
      <c r="A73" s="24">
        <v>61</v>
      </c>
      <c r="B73" s="26" t="s">
        <v>56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8"/>
      <c r="N73" s="1"/>
      <c r="O73" s="1"/>
      <c r="P73" s="1"/>
      <c r="Q73" s="1"/>
      <c r="R73" s="1"/>
    </row>
    <row r="74" spans="1:18" ht="31.6" customHeight="1" x14ac:dyDescent="0.3">
      <c r="A74" s="11">
        <v>62</v>
      </c>
      <c r="B74" s="56" t="s">
        <v>26</v>
      </c>
      <c r="C74" s="16" t="s">
        <v>7</v>
      </c>
      <c r="D74" s="17">
        <f t="shared" ref="D74:E74" si="89">D75+D76+D77</f>
        <v>45.2</v>
      </c>
      <c r="E74" s="13">
        <f t="shared" si="89"/>
        <v>11.3</v>
      </c>
      <c r="F74" s="13">
        <f>F75+F76+F77</f>
        <v>4457.5</v>
      </c>
      <c r="G74" s="17">
        <f t="shared" ref="G74" si="90">G75+G76+G77</f>
        <v>11.3</v>
      </c>
      <c r="H74" s="17">
        <f t="shared" ref="H74" si="91">H75+H76+H77</f>
        <v>11.3</v>
      </c>
      <c r="I74" s="17">
        <f t="shared" ref="I74" si="92">I75+I76+I77</f>
        <v>11.3</v>
      </c>
      <c r="J74" s="17">
        <f t="shared" ref="J74:L74" si="93">J75+J76+J77</f>
        <v>11.3</v>
      </c>
      <c r="K74" s="17">
        <f t="shared" si="93"/>
        <v>11.3</v>
      </c>
      <c r="L74" s="17">
        <f t="shared" si="93"/>
        <v>11.3</v>
      </c>
      <c r="M74" s="17">
        <f t="shared" ref="M74" si="94">M75+M76+M77</f>
        <v>4581.8000000000011</v>
      </c>
      <c r="N74" s="1"/>
      <c r="O74" s="1"/>
      <c r="P74" s="1"/>
      <c r="Q74" s="1"/>
      <c r="R74" s="1"/>
    </row>
    <row r="75" spans="1:18" ht="18.350000000000001" x14ac:dyDescent="0.3">
      <c r="A75" s="11">
        <v>63</v>
      </c>
      <c r="B75" s="57"/>
      <c r="C75" s="18" t="s">
        <v>8</v>
      </c>
      <c r="D75" s="19">
        <v>0</v>
      </c>
      <c r="E75" s="15">
        <v>0</v>
      </c>
      <c r="F75" s="15">
        <v>0</v>
      </c>
      <c r="G75" s="19">
        <v>0</v>
      </c>
      <c r="H75" s="19">
        <v>0</v>
      </c>
      <c r="I75" s="19">
        <v>0</v>
      </c>
      <c r="J75" s="19">
        <f>I75</f>
        <v>0</v>
      </c>
      <c r="K75" s="19">
        <f t="shared" ref="K75:L76" si="95">J75</f>
        <v>0</v>
      </c>
      <c r="L75" s="19">
        <f t="shared" si="95"/>
        <v>0</v>
      </c>
      <c r="M75" s="19">
        <f t="shared" ref="M75:M76" si="96">SUM(D75:L75)</f>
        <v>0</v>
      </c>
      <c r="N75" s="1"/>
      <c r="O75" s="1"/>
      <c r="P75" s="1"/>
      <c r="Q75" s="1"/>
      <c r="R75" s="1"/>
    </row>
    <row r="76" spans="1:18" ht="18.350000000000001" x14ac:dyDescent="0.3">
      <c r="A76" s="11">
        <v>64</v>
      </c>
      <c r="B76" s="57"/>
      <c r="C76" s="18" t="s">
        <v>9</v>
      </c>
      <c r="D76" s="19">
        <v>0</v>
      </c>
      <c r="E76" s="15">
        <v>0</v>
      </c>
      <c r="F76" s="15">
        <v>0</v>
      </c>
      <c r="G76" s="19">
        <v>0</v>
      </c>
      <c r="H76" s="19">
        <v>0</v>
      </c>
      <c r="I76" s="19">
        <v>0</v>
      </c>
      <c r="J76" s="19">
        <f t="shared" ref="J76" si="97">I76</f>
        <v>0</v>
      </c>
      <c r="K76" s="19">
        <f t="shared" si="95"/>
        <v>0</v>
      </c>
      <c r="L76" s="19">
        <f t="shared" si="95"/>
        <v>0</v>
      </c>
      <c r="M76" s="19">
        <f t="shared" si="96"/>
        <v>0</v>
      </c>
      <c r="N76" s="1"/>
      <c r="O76" s="1"/>
      <c r="P76" s="1"/>
      <c r="Q76" s="1"/>
      <c r="R76" s="1"/>
    </row>
    <row r="77" spans="1:18" ht="18.350000000000001" x14ac:dyDescent="0.3">
      <c r="A77" s="11">
        <v>65</v>
      </c>
      <c r="B77" s="58"/>
      <c r="C77" s="18" t="s">
        <v>10</v>
      </c>
      <c r="D77" s="19">
        <v>45.2</v>
      </c>
      <c r="E77" s="15">
        <v>11.3</v>
      </c>
      <c r="F77" s="15">
        <v>4457.5</v>
      </c>
      <c r="G77" s="19">
        <v>11.3</v>
      </c>
      <c r="H77" s="19">
        <v>11.3</v>
      </c>
      <c r="I77" s="19">
        <v>11.3</v>
      </c>
      <c r="J77" s="19">
        <v>11.3</v>
      </c>
      <c r="K77" s="19">
        <v>11.3</v>
      </c>
      <c r="L77" s="19">
        <v>11.3</v>
      </c>
      <c r="M77" s="19">
        <f>SUM(D77:L77)</f>
        <v>4581.8000000000011</v>
      </c>
      <c r="N77" s="1"/>
      <c r="O77" s="1"/>
      <c r="P77" s="1"/>
      <c r="Q77" s="1"/>
      <c r="R77" s="1"/>
    </row>
    <row r="78" spans="1:18" ht="23.3" customHeight="1" x14ac:dyDescent="0.3">
      <c r="A78" s="10">
        <v>66</v>
      </c>
      <c r="B78" s="44" t="s">
        <v>13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6"/>
      <c r="N78" s="1"/>
      <c r="O78" s="1"/>
      <c r="P78" s="1"/>
      <c r="Q78" s="1"/>
      <c r="R78" s="1"/>
    </row>
    <row r="79" spans="1:18" ht="32.299999999999997" customHeight="1" x14ac:dyDescent="0.3">
      <c r="A79" s="11">
        <v>67</v>
      </c>
      <c r="B79" s="35" t="s">
        <v>29</v>
      </c>
      <c r="C79" s="12" t="s">
        <v>27</v>
      </c>
      <c r="D79" s="13">
        <f>D104+D99+D94+D89+D109</f>
        <v>1423766.9</v>
      </c>
      <c r="E79" s="13">
        <f t="shared" ref="E79" si="98">E104+E99+E94+E89+E109</f>
        <v>345825.13799999998</v>
      </c>
      <c r="F79" s="13">
        <f>F104+F99+F94+F89+F109+F84</f>
        <v>457679.41</v>
      </c>
      <c r="G79" s="13">
        <f t="shared" ref="G79:L79" si="99">G104+G99+G94+G89+G109+G84</f>
        <v>441469.48699999996</v>
      </c>
      <c r="H79" s="13">
        <f>H104+H99+H94+H89+H109+H84</f>
        <v>458821.93199999997</v>
      </c>
      <c r="I79" s="13">
        <f>I104+I99+I94+I89+I109+I84</f>
        <v>402991.67576999997</v>
      </c>
      <c r="J79" s="13">
        <f t="shared" si="99"/>
        <v>402991.67576999997</v>
      </c>
      <c r="K79" s="13">
        <f t="shared" si="99"/>
        <v>402991.67576999997</v>
      </c>
      <c r="L79" s="13">
        <f t="shared" si="99"/>
        <v>402991.67576999997</v>
      </c>
      <c r="M79" s="13">
        <f>M80+M81+M82</f>
        <v>4739529.5700800009</v>
      </c>
      <c r="N79" s="1"/>
      <c r="O79" s="1"/>
      <c r="P79" s="1"/>
      <c r="Q79" s="1"/>
      <c r="R79" s="1"/>
    </row>
    <row r="80" spans="1:18" ht="18.350000000000001" x14ac:dyDescent="0.3">
      <c r="A80" s="11">
        <v>68</v>
      </c>
      <c r="B80" s="36"/>
      <c r="C80" s="14" t="s">
        <v>8</v>
      </c>
      <c r="D80" s="15">
        <f>D105+D100+D95+D90+D110</f>
        <v>17699.8</v>
      </c>
      <c r="E80" s="15">
        <f>E105+E100+E95+E90+E110</f>
        <v>7540.4</v>
      </c>
      <c r="F80" s="15">
        <f>F105+F100+F95+F90+F110+F85</f>
        <v>14257.5</v>
      </c>
      <c r="G80" s="15">
        <f>G105+G100+G95+G90+G110+G85</f>
        <v>6533.8</v>
      </c>
      <c r="H80" s="15">
        <f>H105+H100+H95+H90+H110+H85</f>
        <v>6466.4449999999997</v>
      </c>
      <c r="I80" s="15">
        <f>I105+I100+I95+I90+I110+I85</f>
        <v>10121.299999999999</v>
      </c>
      <c r="J80" s="15">
        <f>J105+J100+J95+J90+J110+J85</f>
        <v>10121.299999999999</v>
      </c>
      <c r="K80" s="15">
        <f>K105+K100+K95+K90+K110+K85</f>
        <v>10121.299999999999</v>
      </c>
      <c r="L80" s="15">
        <f>L105+L100+L95+L90+L110+L85</f>
        <v>10121.299999999999</v>
      </c>
      <c r="M80" s="15">
        <f t="shared" ref="M80:M81" si="100">SUM(D80:L80)</f>
        <v>92983.145000000004</v>
      </c>
      <c r="N80" s="1"/>
      <c r="O80" s="1"/>
      <c r="P80" s="1"/>
      <c r="Q80" s="1"/>
      <c r="R80" s="1"/>
    </row>
    <row r="81" spans="1:18" ht="18.350000000000001" x14ac:dyDescent="0.3">
      <c r="A81" s="11">
        <v>69</v>
      </c>
      <c r="B81" s="36"/>
      <c r="C81" s="14" t="s">
        <v>9</v>
      </c>
      <c r="D81" s="15">
        <f>D106+D101+D96+D91+D111</f>
        <v>622566.6</v>
      </c>
      <c r="E81" s="15">
        <f>E106+E101+E96+E91+E111</f>
        <v>186545.96</v>
      </c>
      <c r="F81" s="15">
        <f>F106+F101+F96+F91+F111+F86</f>
        <v>230584.4</v>
      </c>
      <c r="G81" s="15">
        <f t="shared" ref="G81:L81" si="101">G106+G101+G96+G91+G111+G86</f>
        <v>231795.5</v>
      </c>
      <c r="H81" s="15">
        <f t="shared" si="101"/>
        <v>245779.9</v>
      </c>
      <c r="I81" s="15">
        <f t="shared" si="101"/>
        <v>216526.2</v>
      </c>
      <c r="J81" s="15">
        <f t="shared" si="101"/>
        <v>216526.2</v>
      </c>
      <c r="K81" s="15">
        <f t="shared" si="101"/>
        <v>216526.2</v>
      </c>
      <c r="L81" s="15">
        <f t="shared" si="101"/>
        <v>216526.2</v>
      </c>
      <c r="M81" s="15">
        <f t="shared" si="100"/>
        <v>2383377.16</v>
      </c>
      <c r="N81" s="1"/>
      <c r="O81" s="1"/>
      <c r="P81" s="1"/>
      <c r="Q81" s="1"/>
      <c r="R81" s="1"/>
    </row>
    <row r="82" spans="1:18" ht="18.350000000000001" x14ac:dyDescent="0.3">
      <c r="A82" s="11">
        <v>70</v>
      </c>
      <c r="B82" s="37"/>
      <c r="C82" s="14" t="s">
        <v>10</v>
      </c>
      <c r="D82" s="15">
        <f>D107+D102+D97+D92+D112</f>
        <v>783500.49999999988</v>
      </c>
      <c r="E82" s="15">
        <f>E107+E102+E97+E92+E112</f>
        <v>151738.77799999999</v>
      </c>
      <c r="F82" s="15">
        <f>F107+F102+F97+F92+F112+F87</f>
        <v>212837.51000000004</v>
      </c>
      <c r="G82" s="15">
        <f t="shared" ref="G82:L82" si="102">G107+G102+G97+G92+G112+G87</f>
        <v>203140.18699999998</v>
      </c>
      <c r="H82" s="15">
        <f t="shared" si="102"/>
        <v>206575.58699999997</v>
      </c>
      <c r="I82" s="15">
        <f t="shared" si="102"/>
        <v>176344.17577</v>
      </c>
      <c r="J82" s="15">
        <f t="shared" si="102"/>
        <v>176344.17577</v>
      </c>
      <c r="K82" s="15">
        <f t="shared" si="102"/>
        <v>176344.17577</v>
      </c>
      <c r="L82" s="15">
        <f t="shared" si="102"/>
        <v>176344.17577</v>
      </c>
      <c r="M82" s="15">
        <f>SUM(D82:L82)</f>
        <v>2263169.2650800003</v>
      </c>
      <c r="N82" s="1"/>
      <c r="O82" s="1"/>
      <c r="P82" s="1"/>
      <c r="Q82" s="1"/>
      <c r="R82" s="1"/>
    </row>
    <row r="83" spans="1:18" ht="18.350000000000001" x14ac:dyDescent="0.3">
      <c r="A83" s="24">
        <v>71</v>
      </c>
      <c r="B83" s="26" t="s">
        <v>46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8"/>
      <c r="N83" s="1"/>
      <c r="O83" s="1"/>
      <c r="P83" s="1"/>
      <c r="Q83" s="1"/>
      <c r="R83" s="1"/>
    </row>
    <row r="84" spans="1:18" ht="36.700000000000003" x14ac:dyDescent="0.3">
      <c r="A84" s="11">
        <v>72</v>
      </c>
      <c r="B84" s="35" t="s">
        <v>29</v>
      </c>
      <c r="C84" s="12" t="s">
        <v>27</v>
      </c>
      <c r="D84" s="13">
        <f>D108+D103+D98+D93+D113</f>
        <v>0</v>
      </c>
      <c r="E84" s="13">
        <f>E85+E86+E87</f>
        <v>0</v>
      </c>
      <c r="F84" s="13">
        <f>F85+F86+F87</f>
        <v>338.6</v>
      </c>
      <c r="G84" s="13">
        <f t="shared" ref="G84:L84" si="103">G85+G86+G87</f>
        <v>0</v>
      </c>
      <c r="H84" s="13">
        <f t="shared" si="103"/>
        <v>0</v>
      </c>
      <c r="I84" s="13">
        <f>I85+I86+I87</f>
        <v>0</v>
      </c>
      <c r="J84" s="13">
        <f t="shared" si="103"/>
        <v>0</v>
      </c>
      <c r="K84" s="13">
        <f t="shared" si="103"/>
        <v>0</v>
      </c>
      <c r="L84" s="13">
        <f t="shared" si="103"/>
        <v>0</v>
      </c>
      <c r="M84" s="13">
        <f>M85+M86+M87</f>
        <v>338.6</v>
      </c>
      <c r="N84" s="1"/>
      <c r="O84" s="1"/>
      <c r="P84" s="1"/>
      <c r="Q84" s="1"/>
      <c r="R84" s="1"/>
    </row>
    <row r="85" spans="1:18" ht="18.350000000000001" x14ac:dyDescent="0.3">
      <c r="A85" s="11">
        <v>73</v>
      </c>
      <c r="B85" s="36"/>
      <c r="C85" s="14" t="s">
        <v>8</v>
      </c>
      <c r="D85" s="15">
        <v>0</v>
      </c>
      <c r="E85" s="15">
        <v>0</v>
      </c>
      <c r="F85" s="15">
        <v>338.6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f>SUM(D85:L85)</f>
        <v>338.6</v>
      </c>
      <c r="N85" s="1"/>
      <c r="O85" s="1"/>
      <c r="P85" s="1"/>
      <c r="Q85" s="1"/>
      <c r="R85" s="1"/>
    </row>
    <row r="86" spans="1:18" ht="18.350000000000001" x14ac:dyDescent="0.3">
      <c r="A86" s="11">
        <v>74</v>
      </c>
      <c r="B86" s="36"/>
      <c r="C86" s="14" t="s">
        <v>9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f>SUM(D86:L86)</f>
        <v>0</v>
      </c>
      <c r="N86" s="1"/>
      <c r="O86" s="1"/>
      <c r="P86" s="1"/>
      <c r="Q86" s="1"/>
      <c r="R86" s="1"/>
    </row>
    <row r="87" spans="1:18" ht="18.350000000000001" x14ac:dyDescent="0.3">
      <c r="A87" s="11">
        <v>75</v>
      </c>
      <c r="B87" s="37"/>
      <c r="C87" s="14" t="s">
        <v>10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f>SUM(D87:L87)</f>
        <v>0</v>
      </c>
      <c r="N87" s="1"/>
      <c r="O87" s="1"/>
      <c r="P87" s="1"/>
      <c r="Q87" s="1"/>
      <c r="R87" s="1"/>
    </row>
    <row r="88" spans="1:18" ht="18.350000000000001" x14ac:dyDescent="0.3">
      <c r="A88" s="24">
        <v>76</v>
      </c>
      <c r="B88" s="26" t="s">
        <v>57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8"/>
      <c r="N88" s="1"/>
      <c r="O88" s="1"/>
      <c r="P88" s="1"/>
      <c r="Q88" s="1"/>
      <c r="R88" s="1"/>
    </row>
    <row r="89" spans="1:18" ht="31.6" customHeight="1" x14ac:dyDescent="0.3">
      <c r="A89" s="11">
        <v>77</v>
      </c>
      <c r="B89" s="56" t="s">
        <v>30</v>
      </c>
      <c r="C89" s="16" t="s">
        <v>7</v>
      </c>
      <c r="D89" s="17">
        <f t="shared" ref="D89" si="104">D90+D91+D92</f>
        <v>510632.9</v>
      </c>
      <c r="E89" s="13">
        <f>E90+E91+E92</f>
        <v>126146.511</v>
      </c>
      <c r="F89" s="13">
        <f>F90+F91+F92</f>
        <v>151699.5</v>
      </c>
      <c r="G89" s="17">
        <f t="shared" ref="G89:M89" si="105">G90+G91+G92</f>
        <v>151629.5</v>
      </c>
      <c r="H89" s="17">
        <f t="shared" si="105"/>
        <v>159409.79999999999</v>
      </c>
      <c r="I89" s="17">
        <f t="shared" si="105"/>
        <v>169131.8</v>
      </c>
      <c r="J89" s="17">
        <f t="shared" si="105"/>
        <v>169131.8</v>
      </c>
      <c r="K89" s="17">
        <f t="shared" si="105"/>
        <v>169131.8</v>
      </c>
      <c r="L89" s="17">
        <f>L90+L91+L92</f>
        <v>169131.8</v>
      </c>
      <c r="M89" s="17">
        <f t="shared" si="105"/>
        <v>1776045.4110000001</v>
      </c>
      <c r="N89" s="1"/>
      <c r="O89" s="1"/>
      <c r="P89" s="1"/>
      <c r="Q89" s="1"/>
      <c r="R89" s="1"/>
    </row>
    <row r="90" spans="1:18" ht="18.350000000000001" x14ac:dyDescent="0.3">
      <c r="A90" s="11">
        <v>78</v>
      </c>
      <c r="B90" s="57"/>
      <c r="C90" s="18" t="s">
        <v>8</v>
      </c>
      <c r="D90" s="19">
        <v>0</v>
      </c>
      <c r="E90" s="15">
        <v>0</v>
      </c>
      <c r="F90" s="15">
        <v>0</v>
      </c>
      <c r="G90" s="19">
        <v>0</v>
      </c>
      <c r="H90" s="19">
        <v>0</v>
      </c>
      <c r="I90" s="19">
        <v>0</v>
      </c>
      <c r="J90" s="19">
        <f>I90</f>
        <v>0</v>
      </c>
      <c r="K90" s="19">
        <f t="shared" ref="K90:L90" si="106">J90</f>
        <v>0</v>
      </c>
      <c r="L90" s="19">
        <f t="shared" si="106"/>
        <v>0</v>
      </c>
      <c r="M90" s="19">
        <f t="shared" ref="M90:M91" si="107">SUM(D90:L90)</f>
        <v>0</v>
      </c>
      <c r="N90" s="1"/>
      <c r="O90" s="1"/>
      <c r="P90" s="1"/>
      <c r="Q90" s="1"/>
      <c r="R90" s="1"/>
    </row>
    <row r="91" spans="1:18" ht="18.350000000000001" x14ac:dyDescent="0.3">
      <c r="A91" s="11">
        <v>79</v>
      </c>
      <c r="B91" s="57"/>
      <c r="C91" s="18" t="s">
        <v>9</v>
      </c>
      <c r="D91" s="19">
        <v>303476.7</v>
      </c>
      <c r="E91" s="15">
        <v>87646.399999999994</v>
      </c>
      <c r="F91" s="15">
        <v>102178.7</v>
      </c>
      <c r="G91" s="19">
        <v>105582</v>
      </c>
      <c r="H91" s="19">
        <v>111953</v>
      </c>
      <c r="I91" s="19">
        <v>107570</v>
      </c>
      <c r="J91" s="19">
        <v>107570</v>
      </c>
      <c r="K91" s="19">
        <v>107570</v>
      </c>
      <c r="L91" s="19">
        <v>107570</v>
      </c>
      <c r="M91" s="19">
        <f t="shared" si="107"/>
        <v>1141116.8</v>
      </c>
      <c r="N91" s="1"/>
      <c r="O91" s="1"/>
      <c r="P91" s="1"/>
      <c r="Q91" s="1"/>
      <c r="R91" s="1"/>
    </row>
    <row r="92" spans="1:18" ht="18.350000000000001" x14ac:dyDescent="0.3">
      <c r="A92" s="11">
        <v>80</v>
      </c>
      <c r="B92" s="58"/>
      <c r="C92" s="18" t="s">
        <v>10</v>
      </c>
      <c r="D92" s="19">
        <v>207156.2</v>
      </c>
      <c r="E92" s="15">
        <f>34460.111+4040</f>
        <v>38500.110999999997</v>
      </c>
      <c r="F92" s="15">
        <v>49520.800000000003</v>
      </c>
      <c r="G92" s="19">
        <v>46047.5</v>
      </c>
      <c r="H92" s="19">
        <v>47456.800000000003</v>
      </c>
      <c r="I92" s="19">
        <v>61561.8</v>
      </c>
      <c r="J92" s="19">
        <v>61561.8</v>
      </c>
      <c r="K92" s="19">
        <v>61561.8</v>
      </c>
      <c r="L92" s="19">
        <v>61561.8</v>
      </c>
      <c r="M92" s="19">
        <f>SUM(D92:L92)</f>
        <v>634928.61100000003</v>
      </c>
      <c r="N92" s="1"/>
      <c r="O92" s="1"/>
      <c r="P92" s="1"/>
      <c r="Q92" s="1"/>
      <c r="R92" s="1"/>
    </row>
    <row r="93" spans="1:18" ht="18.350000000000001" x14ac:dyDescent="0.3">
      <c r="A93" s="24">
        <v>81</v>
      </c>
      <c r="B93" s="26" t="s">
        <v>58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8"/>
      <c r="N93" s="1"/>
      <c r="O93" s="1"/>
      <c r="P93" s="1"/>
      <c r="Q93" s="1"/>
      <c r="R93" s="1"/>
    </row>
    <row r="94" spans="1:18" ht="31.6" customHeight="1" x14ac:dyDescent="0.3">
      <c r="A94" s="11">
        <v>82</v>
      </c>
      <c r="B94" s="56" t="s">
        <v>29</v>
      </c>
      <c r="C94" s="16" t="s">
        <v>7</v>
      </c>
      <c r="D94" s="17">
        <f t="shared" ref="D94:E94" si="108">D95+D96+D97</f>
        <v>525184.19999999995</v>
      </c>
      <c r="E94" s="13">
        <f t="shared" si="108"/>
        <v>136420.80499999999</v>
      </c>
      <c r="F94" s="13">
        <f>F95+F96+F97</f>
        <v>175888.1</v>
      </c>
      <c r="G94" s="17">
        <f t="shared" ref="G94" si="109">G95+G96+G97</f>
        <v>163805.1</v>
      </c>
      <c r="H94" s="17">
        <f t="shared" ref="H94" si="110">H95+H96+H97</f>
        <v>171833.34499999997</v>
      </c>
      <c r="I94" s="17">
        <f t="shared" ref="I94" si="111">I95+I96+I97</f>
        <v>148938.4</v>
      </c>
      <c r="J94" s="17">
        <f t="shared" ref="J94:L94" si="112">J95+J96+J97</f>
        <v>148938.4</v>
      </c>
      <c r="K94" s="17">
        <f t="shared" si="112"/>
        <v>148938.4</v>
      </c>
      <c r="L94" s="17">
        <f t="shared" si="112"/>
        <v>148938.4</v>
      </c>
      <c r="M94" s="17">
        <f t="shared" ref="M94" si="113">M95+M96+M97</f>
        <v>1768885.1499999997</v>
      </c>
      <c r="N94" s="1"/>
      <c r="O94" s="1"/>
      <c r="P94" s="1"/>
      <c r="Q94" s="1"/>
      <c r="R94" s="1"/>
    </row>
    <row r="95" spans="1:18" ht="18.350000000000001" x14ac:dyDescent="0.3">
      <c r="A95" s="11">
        <v>83</v>
      </c>
      <c r="B95" s="57"/>
      <c r="C95" s="18" t="s">
        <v>8</v>
      </c>
      <c r="D95" s="19">
        <v>17699.8</v>
      </c>
      <c r="E95" s="15">
        <f>3154+4043+343.4</f>
        <v>7540.4</v>
      </c>
      <c r="F95" s="15">
        <v>13918.9</v>
      </c>
      <c r="G95" s="19">
        <v>6533.8</v>
      </c>
      <c r="H95" s="19">
        <v>6466.4449999999997</v>
      </c>
      <c r="I95" s="19">
        <v>10121.299999999999</v>
      </c>
      <c r="J95" s="19">
        <v>10121.299999999999</v>
      </c>
      <c r="K95" s="19">
        <v>10121.299999999999</v>
      </c>
      <c r="L95" s="19">
        <v>10121.299999999999</v>
      </c>
      <c r="M95" s="19">
        <f t="shared" ref="M95:M96" si="114">SUM(D95:L95)</f>
        <v>92644.545000000013</v>
      </c>
      <c r="N95" s="1"/>
      <c r="O95" s="1"/>
      <c r="P95" s="1"/>
      <c r="Q95" s="1"/>
      <c r="R95" s="1"/>
    </row>
    <row r="96" spans="1:18" ht="18.350000000000001" x14ac:dyDescent="0.3">
      <c r="A96" s="11">
        <v>84</v>
      </c>
      <c r="B96" s="57"/>
      <c r="C96" s="18" t="s">
        <v>9</v>
      </c>
      <c r="D96" s="19">
        <v>308789.8</v>
      </c>
      <c r="E96" s="15">
        <v>91935.3</v>
      </c>
      <c r="F96" s="15">
        <v>117584.6</v>
      </c>
      <c r="G96" s="19">
        <v>118494.7</v>
      </c>
      <c r="H96" s="19">
        <v>125964.7</v>
      </c>
      <c r="I96" s="19">
        <v>105500</v>
      </c>
      <c r="J96" s="19">
        <v>105500</v>
      </c>
      <c r="K96" s="19">
        <v>105500</v>
      </c>
      <c r="L96" s="19">
        <v>105500</v>
      </c>
      <c r="M96" s="19">
        <f t="shared" si="114"/>
        <v>1184769.0999999999</v>
      </c>
      <c r="N96" s="1"/>
      <c r="O96" s="1"/>
      <c r="P96" s="1"/>
      <c r="Q96" s="1"/>
      <c r="R96" s="1"/>
    </row>
    <row r="97" spans="1:18" ht="18.350000000000001" x14ac:dyDescent="0.3">
      <c r="A97" s="11">
        <v>85</v>
      </c>
      <c r="B97" s="58"/>
      <c r="C97" s="18" t="s">
        <v>10</v>
      </c>
      <c r="D97" s="19">
        <v>198694.6</v>
      </c>
      <c r="E97" s="15">
        <f>20930.438+3000+2120+9638.5+1256.167</f>
        <v>36945.104999999996</v>
      </c>
      <c r="F97" s="15">
        <v>44384.6</v>
      </c>
      <c r="G97" s="19">
        <f>24040.6+3400+11336</f>
        <v>38776.6</v>
      </c>
      <c r="H97" s="19">
        <f>25002.2+2600+11800</f>
        <v>39402.199999999997</v>
      </c>
      <c r="I97" s="19">
        <v>33317.1</v>
      </c>
      <c r="J97" s="19">
        <v>33317.1</v>
      </c>
      <c r="K97" s="19">
        <v>33317.1</v>
      </c>
      <c r="L97" s="19">
        <v>33317.1</v>
      </c>
      <c r="M97" s="19">
        <f>SUM(D97:L97)</f>
        <v>491471.50499999989</v>
      </c>
      <c r="N97" s="1"/>
      <c r="O97" s="1"/>
      <c r="P97" s="1"/>
      <c r="Q97" s="1"/>
      <c r="R97" s="1"/>
    </row>
    <row r="98" spans="1:18" ht="18.350000000000001" x14ac:dyDescent="0.3">
      <c r="A98" s="24">
        <v>86</v>
      </c>
      <c r="B98" s="26" t="s">
        <v>59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8"/>
      <c r="N98" s="1"/>
      <c r="O98" s="1"/>
      <c r="P98" s="1"/>
      <c r="Q98" s="1"/>
      <c r="R98" s="1"/>
    </row>
    <row r="99" spans="1:18" ht="31.6" customHeight="1" x14ac:dyDescent="0.3">
      <c r="A99" s="11">
        <v>87</v>
      </c>
      <c r="B99" s="56" t="s">
        <v>29</v>
      </c>
      <c r="C99" s="16" t="s">
        <v>7</v>
      </c>
      <c r="D99" s="17">
        <f t="shared" ref="D99:E99" si="115">D100+D101+D102</f>
        <v>368415.39999999997</v>
      </c>
      <c r="E99" s="13">
        <f t="shared" si="115"/>
        <v>75577.259999999995</v>
      </c>
      <c r="F99" s="13">
        <f>F100+F101+F102</f>
        <v>121324.3</v>
      </c>
      <c r="G99" s="17">
        <f t="shared" ref="G99" si="116">G100+G101+G102</f>
        <v>118387.15000000001</v>
      </c>
      <c r="H99" s="17">
        <f t="shared" ref="H99" si="117">H100+H101+H102</f>
        <v>119915.85</v>
      </c>
      <c r="I99" s="17">
        <f t="shared" ref="I99" si="118">I100+I101+I102</f>
        <v>77705.14</v>
      </c>
      <c r="J99" s="17">
        <f t="shared" ref="J99:L99" si="119">J100+J101+J102</f>
        <v>77705.14</v>
      </c>
      <c r="K99" s="17">
        <f t="shared" si="119"/>
        <v>77705.14</v>
      </c>
      <c r="L99" s="17">
        <f t="shared" si="119"/>
        <v>77705.14</v>
      </c>
      <c r="M99" s="17">
        <f t="shared" ref="M99" si="120">M100+M101+M102</f>
        <v>1114440.52</v>
      </c>
      <c r="N99" s="1"/>
      <c r="O99" s="1"/>
      <c r="P99" s="1"/>
      <c r="Q99" s="1"/>
      <c r="R99" s="1"/>
    </row>
    <row r="100" spans="1:18" ht="18.350000000000001" x14ac:dyDescent="0.3">
      <c r="A100" s="11">
        <v>88</v>
      </c>
      <c r="B100" s="57"/>
      <c r="C100" s="18" t="s">
        <v>8</v>
      </c>
      <c r="D100" s="19">
        <v>0</v>
      </c>
      <c r="E100" s="15">
        <v>0</v>
      </c>
      <c r="F100" s="15">
        <v>0</v>
      </c>
      <c r="G100" s="19">
        <v>0</v>
      </c>
      <c r="H100" s="19">
        <v>0</v>
      </c>
      <c r="I100" s="19">
        <v>0</v>
      </c>
      <c r="J100" s="19">
        <f>I100</f>
        <v>0</v>
      </c>
      <c r="K100" s="19">
        <f t="shared" ref="K100:L101" si="121">J100</f>
        <v>0</v>
      </c>
      <c r="L100" s="19">
        <f t="shared" si="121"/>
        <v>0</v>
      </c>
      <c r="M100" s="19">
        <f t="shared" ref="M100:M101" si="122">SUM(D100:L100)</f>
        <v>0</v>
      </c>
      <c r="N100" s="1"/>
      <c r="O100" s="1"/>
      <c r="P100" s="1"/>
      <c r="Q100" s="1"/>
      <c r="R100" s="1"/>
    </row>
    <row r="101" spans="1:18" ht="18.350000000000001" x14ac:dyDescent="0.3">
      <c r="A101" s="11">
        <v>89</v>
      </c>
      <c r="B101" s="57"/>
      <c r="C101" s="18" t="s">
        <v>9</v>
      </c>
      <c r="D101" s="19">
        <v>696.3</v>
      </c>
      <c r="E101" s="15">
        <v>3114.76</v>
      </c>
      <c r="F101" s="15">
        <v>6639.7</v>
      </c>
      <c r="G101" s="19">
        <v>4130.3</v>
      </c>
      <c r="H101" s="19">
        <v>4130.3</v>
      </c>
      <c r="I101" s="19">
        <v>0</v>
      </c>
      <c r="J101" s="19">
        <f t="shared" ref="J101" si="123">I101</f>
        <v>0</v>
      </c>
      <c r="K101" s="19">
        <f t="shared" si="121"/>
        <v>0</v>
      </c>
      <c r="L101" s="19">
        <f t="shared" si="121"/>
        <v>0</v>
      </c>
      <c r="M101" s="19">
        <f t="shared" si="122"/>
        <v>18711.36</v>
      </c>
      <c r="N101" s="1"/>
      <c r="O101" s="1"/>
      <c r="P101" s="1"/>
      <c r="Q101" s="1"/>
      <c r="R101" s="1"/>
    </row>
    <row r="102" spans="1:18" ht="18.350000000000001" x14ac:dyDescent="0.3">
      <c r="A102" s="11">
        <v>90</v>
      </c>
      <c r="B102" s="58"/>
      <c r="C102" s="18" t="s">
        <v>10</v>
      </c>
      <c r="D102" s="19">
        <v>367719.1</v>
      </c>
      <c r="E102" s="15">
        <v>72462.5</v>
      </c>
      <c r="F102" s="15">
        <v>114684.6</v>
      </c>
      <c r="G102" s="19">
        <v>114256.85</v>
      </c>
      <c r="H102" s="19">
        <v>115785.55</v>
      </c>
      <c r="I102" s="19">
        <v>77705.14</v>
      </c>
      <c r="J102" s="19">
        <v>77705.14</v>
      </c>
      <c r="K102" s="19">
        <v>77705.14</v>
      </c>
      <c r="L102" s="19">
        <v>77705.14</v>
      </c>
      <c r="M102" s="19">
        <f>SUM(D102:L102)</f>
        <v>1095729.1599999999</v>
      </c>
      <c r="N102" s="1"/>
      <c r="O102" s="1"/>
      <c r="P102" s="1"/>
      <c r="Q102" s="1"/>
      <c r="R102" s="1"/>
    </row>
    <row r="103" spans="1:18" ht="18.350000000000001" x14ac:dyDescent="0.3">
      <c r="A103" s="24">
        <v>91</v>
      </c>
      <c r="B103" s="26" t="s">
        <v>60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8"/>
      <c r="N103" s="1"/>
      <c r="O103" s="1"/>
      <c r="P103" s="1"/>
      <c r="Q103" s="1"/>
      <c r="R103" s="1"/>
    </row>
    <row r="104" spans="1:18" ht="31.6" customHeight="1" x14ac:dyDescent="0.3">
      <c r="A104" s="11">
        <v>92</v>
      </c>
      <c r="B104" s="56" t="s">
        <v>29</v>
      </c>
      <c r="C104" s="16" t="s">
        <v>7</v>
      </c>
      <c r="D104" s="17">
        <f>D105+D106+D107</f>
        <v>1426.7</v>
      </c>
      <c r="E104" s="13">
        <f t="shared" ref="E104" si="124">E105+E106+E107</f>
        <v>516.93200000000002</v>
      </c>
      <c r="F104" s="13">
        <f>F105+F106+F107</f>
        <v>669.6</v>
      </c>
      <c r="G104" s="17">
        <f t="shared" ref="G104" si="125">G105+G106+G107</f>
        <v>604.62699999999995</v>
      </c>
      <c r="H104" s="17">
        <f t="shared" ref="H104" si="126">H105+H106+H107</f>
        <v>604.62699999999995</v>
      </c>
      <c r="I104" s="17">
        <f t="shared" ref="I104" si="127">I105+I106+I107</f>
        <v>727.80177000000003</v>
      </c>
      <c r="J104" s="17">
        <f t="shared" ref="J104:L104" si="128">J105+J106+J107</f>
        <v>727.80177000000003</v>
      </c>
      <c r="K104" s="17">
        <f t="shared" si="128"/>
        <v>727.80177000000003</v>
      </c>
      <c r="L104" s="17">
        <f t="shared" si="128"/>
        <v>727.80177000000003</v>
      </c>
      <c r="M104" s="17">
        <f t="shared" ref="M104" si="129">M105+M106+M107</f>
        <v>6733.69308</v>
      </c>
      <c r="N104" s="1"/>
      <c r="O104" s="1"/>
      <c r="P104" s="1"/>
      <c r="Q104" s="1"/>
      <c r="R104" s="1"/>
    </row>
    <row r="105" spans="1:18" ht="18.350000000000001" x14ac:dyDescent="0.3">
      <c r="A105" s="11">
        <v>93</v>
      </c>
      <c r="B105" s="57"/>
      <c r="C105" s="18" t="s">
        <v>8</v>
      </c>
      <c r="D105" s="19">
        <v>0</v>
      </c>
      <c r="E105" s="15">
        <v>0</v>
      </c>
      <c r="F105" s="15">
        <v>0</v>
      </c>
      <c r="G105" s="19">
        <v>0</v>
      </c>
      <c r="H105" s="19">
        <v>0</v>
      </c>
      <c r="I105" s="19">
        <v>0</v>
      </c>
      <c r="J105" s="19">
        <f>I105</f>
        <v>0</v>
      </c>
      <c r="K105" s="19">
        <f t="shared" ref="K105:L106" si="130">J105</f>
        <v>0</v>
      </c>
      <c r="L105" s="19">
        <f t="shared" si="130"/>
        <v>0</v>
      </c>
      <c r="M105" s="15">
        <f t="shared" ref="M105:M106" si="131">SUM(D105:L105)</f>
        <v>0</v>
      </c>
      <c r="N105" s="1"/>
      <c r="O105" s="1"/>
      <c r="P105" s="1"/>
      <c r="Q105" s="1"/>
      <c r="R105" s="1"/>
    </row>
    <row r="106" spans="1:18" ht="18.350000000000001" x14ac:dyDescent="0.3">
      <c r="A106" s="11">
        <v>94</v>
      </c>
      <c r="B106" s="57"/>
      <c r="C106" s="18" t="s">
        <v>9</v>
      </c>
      <c r="D106" s="19">
        <v>21.2</v>
      </c>
      <c r="E106" s="15">
        <v>0</v>
      </c>
      <c r="F106" s="15">
        <v>0</v>
      </c>
      <c r="G106" s="19">
        <v>0</v>
      </c>
      <c r="H106" s="19">
        <v>0</v>
      </c>
      <c r="I106" s="19">
        <v>0</v>
      </c>
      <c r="J106" s="19">
        <f t="shared" ref="J106" si="132">I106</f>
        <v>0</v>
      </c>
      <c r="K106" s="19">
        <f t="shared" si="130"/>
        <v>0</v>
      </c>
      <c r="L106" s="19">
        <f t="shared" si="130"/>
        <v>0</v>
      </c>
      <c r="M106" s="15">
        <f t="shared" si="131"/>
        <v>21.2</v>
      </c>
      <c r="N106" s="1"/>
      <c r="O106" s="1"/>
      <c r="P106" s="1"/>
      <c r="Q106" s="1"/>
      <c r="R106" s="1"/>
    </row>
    <row r="107" spans="1:18" s="4" customFormat="1" ht="18.350000000000001" x14ac:dyDescent="0.3">
      <c r="A107" s="11">
        <v>95</v>
      </c>
      <c r="B107" s="58"/>
      <c r="C107" s="14" t="s">
        <v>10</v>
      </c>
      <c r="D107" s="15">
        <v>1405.5</v>
      </c>
      <c r="E107" s="15">
        <v>516.93200000000002</v>
      </c>
      <c r="F107" s="15">
        <v>669.6</v>
      </c>
      <c r="G107" s="15">
        <v>604.62699999999995</v>
      </c>
      <c r="H107" s="15">
        <v>604.62699999999995</v>
      </c>
      <c r="I107" s="15">
        <v>727.80177000000003</v>
      </c>
      <c r="J107" s="15">
        <v>727.80177000000003</v>
      </c>
      <c r="K107" s="15">
        <v>727.80177000000003</v>
      </c>
      <c r="L107" s="15">
        <v>727.80177000000003</v>
      </c>
      <c r="M107" s="15">
        <f>SUM(D107:L107)</f>
        <v>6712.4930800000002</v>
      </c>
      <c r="N107" s="3"/>
      <c r="O107" s="3"/>
      <c r="P107" s="3"/>
      <c r="Q107" s="3"/>
      <c r="R107" s="3"/>
    </row>
    <row r="108" spans="1:18" ht="18.350000000000001" x14ac:dyDescent="0.3">
      <c r="A108" s="24">
        <v>96</v>
      </c>
      <c r="B108" s="26" t="s">
        <v>61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8"/>
      <c r="N108" s="1"/>
      <c r="O108" s="1"/>
      <c r="P108" s="1"/>
      <c r="Q108" s="1"/>
      <c r="R108" s="1"/>
    </row>
    <row r="109" spans="1:18" ht="31.6" customHeight="1" x14ac:dyDescent="0.3">
      <c r="A109" s="11">
        <v>97</v>
      </c>
      <c r="B109" s="56" t="s">
        <v>79</v>
      </c>
      <c r="C109" s="16" t="s">
        <v>7</v>
      </c>
      <c r="D109" s="17">
        <f t="shared" ref="D109:E109" si="133">D110+D111+D112</f>
        <v>18107.7</v>
      </c>
      <c r="E109" s="13">
        <f t="shared" si="133"/>
        <v>7163.63</v>
      </c>
      <c r="F109" s="13">
        <f>F110+F111+F112</f>
        <v>7759.3099999999995</v>
      </c>
      <c r="G109" s="17">
        <f t="shared" ref="G109" si="134">G110+G111+G112</f>
        <v>7043.1100000000006</v>
      </c>
      <c r="H109" s="17">
        <f t="shared" ref="H109" si="135">H110+H111+H112</f>
        <v>7058.3099999999995</v>
      </c>
      <c r="I109" s="17">
        <f t="shared" ref="I109" si="136">I110+I111+I112</f>
        <v>6488.5339999999997</v>
      </c>
      <c r="J109" s="17">
        <f t="shared" ref="J109:L109" si="137">J110+J111+J112</f>
        <v>6488.5339999999997</v>
      </c>
      <c r="K109" s="17">
        <f t="shared" si="137"/>
        <v>6488.5339999999997</v>
      </c>
      <c r="L109" s="17">
        <f t="shared" si="137"/>
        <v>6488.5339999999997</v>
      </c>
      <c r="M109" s="17">
        <f t="shared" ref="M109" si="138">M110+M111+M112</f>
        <v>73086.195999999996</v>
      </c>
      <c r="N109" s="1"/>
      <c r="O109" s="1"/>
      <c r="P109" s="1"/>
      <c r="Q109" s="1"/>
      <c r="R109" s="1"/>
    </row>
    <row r="110" spans="1:18" ht="18.350000000000001" x14ac:dyDescent="0.3">
      <c r="A110" s="11">
        <v>98</v>
      </c>
      <c r="B110" s="57"/>
      <c r="C110" s="18" t="s">
        <v>8</v>
      </c>
      <c r="D110" s="19">
        <v>0</v>
      </c>
      <c r="E110" s="15">
        <v>0</v>
      </c>
      <c r="F110" s="15">
        <v>0</v>
      </c>
      <c r="G110" s="19">
        <v>0</v>
      </c>
      <c r="H110" s="19">
        <v>0</v>
      </c>
      <c r="I110" s="19">
        <v>0</v>
      </c>
      <c r="J110" s="19">
        <f>I110</f>
        <v>0</v>
      </c>
      <c r="K110" s="19">
        <f t="shared" ref="K110:L110" si="139">J110</f>
        <v>0</v>
      </c>
      <c r="L110" s="19">
        <f t="shared" si="139"/>
        <v>0</v>
      </c>
      <c r="M110" s="19">
        <f t="shared" ref="M110:M111" si="140">SUM(D110:L110)</f>
        <v>0</v>
      </c>
      <c r="N110" s="1"/>
      <c r="O110" s="1"/>
      <c r="P110" s="1"/>
      <c r="Q110" s="1"/>
      <c r="R110" s="1"/>
    </row>
    <row r="111" spans="1:18" ht="18.350000000000001" x14ac:dyDescent="0.3">
      <c r="A111" s="11">
        <v>99</v>
      </c>
      <c r="B111" s="57"/>
      <c r="C111" s="18" t="s">
        <v>9</v>
      </c>
      <c r="D111" s="19">
        <v>9582.6</v>
      </c>
      <c r="E111" s="15">
        <f>630+352.3+2867.2</f>
        <v>3849.5</v>
      </c>
      <c r="F111" s="15">
        <v>4181.3999999999996</v>
      </c>
      <c r="G111" s="19">
        <f>383+3205.5</f>
        <v>3588.5</v>
      </c>
      <c r="H111" s="19">
        <f>398.2+3333.7</f>
        <v>3731.8999999999996</v>
      </c>
      <c r="I111" s="19">
        <v>3456.2</v>
      </c>
      <c r="J111" s="19">
        <v>3456.2</v>
      </c>
      <c r="K111" s="19">
        <v>3456.2</v>
      </c>
      <c r="L111" s="19">
        <v>3456.2</v>
      </c>
      <c r="M111" s="19">
        <f t="shared" si="140"/>
        <v>38758.699999999997</v>
      </c>
      <c r="N111" s="1"/>
      <c r="O111" s="1"/>
      <c r="P111" s="1"/>
      <c r="Q111" s="1"/>
      <c r="R111" s="1"/>
    </row>
    <row r="112" spans="1:18" ht="18.350000000000001" x14ac:dyDescent="0.3">
      <c r="A112" s="11">
        <v>100</v>
      </c>
      <c r="B112" s="58"/>
      <c r="C112" s="18" t="s">
        <v>10</v>
      </c>
      <c r="D112" s="19">
        <v>8525.1</v>
      </c>
      <c r="E112" s="15">
        <v>3314.13</v>
      </c>
      <c r="F112" s="15">
        <v>3577.91</v>
      </c>
      <c r="G112" s="19">
        <v>3454.61</v>
      </c>
      <c r="H112" s="19">
        <v>3326.41</v>
      </c>
      <c r="I112" s="19">
        <v>3032.3339999999998</v>
      </c>
      <c r="J112" s="19">
        <v>3032.3339999999998</v>
      </c>
      <c r="K112" s="19">
        <v>3032.3339999999998</v>
      </c>
      <c r="L112" s="19">
        <v>3032.3339999999998</v>
      </c>
      <c r="M112" s="19">
        <f>SUM(D112:L112)</f>
        <v>34327.495999999999</v>
      </c>
      <c r="N112" s="1"/>
      <c r="O112" s="1"/>
      <c r="P112" s="1"/>
      <c r="Q112" s="1"/>
      <c r="R112" s="1"/>
    </row>
    <row r="113" spans="1:18" ht="28.55" customHeight="1" x14ac:dyDescent="0.3">
      <c r="A113" s="10">
        <v>101</v>
      </c>
      <c r="B113" s="29" t="s">
        <v>14</v>
      </c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1"/>
      <c r="N113" s="1"/>
      <c r="O113" s="1"/>
      <c r="P113" s="1"/>
      <c r="Q113" s="1"/>
      <c r="R113" s="1"/>
    </row>
    <row r="114" spans="1:18" ht="33.799999999999997" customHeight="1" x14ac:dyDescent="0.3">
      <c r="A114" s="11">
        <v>102</v>
      </c>
      <c r="B114" s="35" t="s">
        <v>21</v>
      </c>
      <c r="C114" s="12" t="s">
        <v>27</v>
      </c>
      <c r="D114" s="13">
        <f t="shared" ref="D114:L117" si="141">D134+D129+D124+D119</f>
        <v>3277.1</v>
      </c>
      <c r="E114" s="13">
        <f t="shared" si="141"/>
        <v>0</v>
      </c>
      <c r="F114" s="13">
        <f t="shared" si="141"/>
        <v>0</v>
      </c>
      <c r="G114" s="13">
        <f t="shared" si="141"/>
        <v>0</v>
      </c>
      <c r="H114" s="13">
        <f t="shared" si="141"/>
        <v>0</v>
      </c>
      <c r="I114" s="13">
        <f t="shared" si="141"/>
        <v>0</v>
      </c>
      <c r="J114" s="13">
        <f t="shared" si="141"/>
        <v>0</v>
      </c>
      <c r="K114" s="13">
        <f t="shared" si="141"/>
        <v>0</v>
      </c>
      <c r="L114" s="13">
        <f t="shared" si="141"/>
        <v>0</v>
      </c>
      <c r="M114" s="13">
        <f>M115+M116+M117</f>
        <v>3277.1</v>
      </c>
      <c r="N114" s="1"/>
      <c r="O114" s="1"/>
      <c r="P114" s="1"/>
      <c r="Q114" s="1"/>
      <c r="R114" s="1"/>
    </row>
    <row r="115" spans="1:18" ht="18.350000000000001" x14ac:dyDescent="0.3">
      <c r="A115" s="11">
        <v>103</v>
      </c>
      <c r="B115" s="36"/>
      <c r="C115" s="14" t="s">
        <v>8</v>
      </c>
      <c r="D115" s="15">
        <f t="shared" si="141"/>
        <v>0</v>
      </c>
      <c r="E115" s="15">
        <f t="shared" si="141"/>
        <v>0</v>
      </c>
      <c r="F115" s="15">
        <f t="shared" si="141"/>
        <v>0</v>
      </c>
      <c r="G115" s="15">
        <f t="shared" si="141"/>
        <v>0</v>
      </c>
      <c r="H115" s="15">
        <f t="shared" si="141"/>
        <v>0</v>
      </c>
      <c r="I115" s="15">
        <f t="shared" si="141"/>
        <v>0</v>
      </c>
      <c r="J115" s="15">
        <f t="shared" si="141"/>
        <v>0</v>
      </c>
      <c r="K115" s="15">
        <f t="shared" si="141"/>
        <v>0</v>
      </c>
      <c r="L115" s="15">
        <f t="shared" si="141"/>
        <v>0</v>
      </c>
      <c r="M115" s="15">
        <f t="shared" ref="M115:M116" si="142">SUM(D115:L115)</f>
        <v>0</v>
      </c>
      <c r="N115" s="1"/>
      <c r="O115" s="1"/>
      <c r="P115" s="1"/>
      <c r="Q115" s="1"/>
      <c r="R115" s="1"/>
    </row>
    <row r="116" spans="1:18" ht="18.350000000000001" x14ac:dyDescent="0.3">
      <c r="A116" s="11">
        <v>104</v>
      </c>
      <c r="B116" s="36"/>
      <c r="C116" s="14" t="s">
        <v>9</v>
      </c>
      <c r="D116" s="15">
        <f t="shared" si="141"/>
        <v>0</v>
      </c>
      <c r="E116" s="15">
        <f t="shared" si="141"/>
        <v>0</v>
      </c>
      <c r="F116" s="15">
        <f t="shared" si="141"/>
        <v>0</v>
      </c>
      <c r="G116" s="15">
        <f t="shared" si="141"/>
        <v>0</v>
      </c>
      <c r="H116" s="15">
        <f t="shared" si="141"/>
        <v>0</v>
      </c>
      <c r="I116" s="15">
        <f t="shared" si="141"/>
        <v>0</v>
      </c>
      <c r="J116" s="15">
        <f t="shared" si="141"/>
        <v>0</v>
      </c>
      <c r="K116" s="15">
        <f t="shared" si="141"/>
        <v>0</v>
      </c>
      <c r="L116" s="15">
        <f t="shared" si="141"/>
        <v>0</v>
      </c>
      <c r="M116" s="15">
        <f t="shared" si="142"/>
        <v>0</v>
      </c>
      <c r="N116" s="1"/>
      <c r="O116" s="1"/>
      <c r="P116" s="1"/>
      <c r="Q116" s="1"/>
      <c r="R116" s="1"/>
    </row>
    <row r="117" spans="1:18" ht="18.350000000000001" x14ac:dyDescent="0.3">
      <c r="A117" s="11">
        <v>105</v>
      </c>
      <c r="B117" s="37"/>
      <c r="C117" s="14" t="s">
        <v>10</v>
      </c>
      <c r="D117" s="15">
        <f>D137+D132+D127+D122</f>
        <v>3277.1</v>
      </c>
      <c r="E117" s="15">
        <f t="shared" si="141"/>
        <v>0</v>
      </c>
      <c r="F117" s="15">
        <f t="shared" si="141"/>
        <v>0</v>
      </c>
      <c r="G117" s="15">
        <f t="shared" si="141"/>
        <v>0</v>
      </c>
      <c r="H117" s="15">
        <f t="shared" si="141"/>
        <v>0</v>
      </c>
      <c r="I117" s="15">
        <f t="shared" si="141"/>
        <v>0</v>
      </c>
      <c r="J117" s="15">
        <f t="shared" si="141"/>
        <v>0</v>
      </c>
      <c r="K117" s="15">
        <f t="shared" ref="K117:L117" si="143">K137+K132+K127+K122</f>
        <v>0</v>
      </c>
      <c r="L117" s="15">
        <f t="shared" si="143"/>
        <v>0</v>
      </c>
      <c r="M117" s="15">
        <f>SUM(D117:L117)</f>
        <v>3277.1</v>
      </c>
      <c r="N117" s="1"/>
      <c r="O117" s="1"/>
      <c r="P117" s="1"/>
      <c r="Q117" s="1"/>
      <c r="R117" s="1"/>
    </row>
    <row r="118" spans="1:18" ht="18.350000000000001" x14ac:dyDescent="0.3">
      <c r="A118" s="24">
        <v>106</v>
      </c>
      <c r="B118" s="26" t="s">
        <v>15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8"/>
      <c r="N118" s="1"/>
      <c r="O118" s="1"/>
      <c r="P118" s="1"/>
      <c r="Q118" s="1"/>
      <c r="R118" s="1"/>
    </row>
    <row r="119" spans="1:18" ht="31.6" customHeight="1" x14ac:dyDescent="0.3">
      <c r="A119" s="11">
        <v>107</v>
      </c>
      <c r="B119" s="32" t="s">
        <v>21</v>
      </c>
      <c r="C119" s="20" t="s">
        <v>7</v>
      </c>
      <c r="D119" s="13">
        <f t="shared" ref="D119" si="144">D120+D121+D122</f>
        <v>270</v>
      </c>
      <c r="E119" s="13">
        <f t="shared" ref="E119" si="145">E120+E121+E122</f>
        <v>0</v>
      </c>
      <c r="F119" s="13">
        <f>F120+F121+F122</f>
        <v>0</v>
      </c>
      <c r="G119" s="13">
        <f t="shared" ref="G119" si="146">G120+G121+G122</f>
        <v>0</v>
      </c>
      <c r="H119" s="13">
        <f t="shared" ref="H119" si="147">H120+H121+H122</f>
        <v>0</v>
      </c>
      <c r="I119" s="13">
        <f t="shared" ref="I119" si="148">I120+I121+I122</f>
        <v>0</v>
      </c>
      <c r="J119" s="13">
        <f t="shared" ref="J119:L119" si="149">J120+J121+J122</f>
        <v>0</v>
      </c>
      <c r="K119" s="13">
        <f t="shared" si="149"/>
        <v>0</v>
      </c>
      <c r="L119" s="13">
        <f t="shared" si="149"/>
        <v>0</v>
      </c>
      <c r="M119" s="13">
        <f t="shared" ref="M119" si="150">M120+M121+M122</f>
        <v>270</v>
      </c>
      <c r="N119" s="1"/>
      <c r="O119" s="1"/>
      <c r="P119" s="1"/>
      <c r="Q119" s="1"/>
      <c r="R119" s="1"/>
    </row>
    <row r="120" spans="1:18" ht="18.350000000000001" x14ac:dyDescent="0.3">
      <c r="A120" s="11">
        <v>108</v>
      </c>
      <c r="B120" s="33"/>
      <c r="C120" s="14" t="s">
        <v>8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f>I120</f>
        <v>0</v>
      </c>
      <c r="K120" s="15">
        <f t="shared" ref="K120:L122" si="151">J120</f>
        <v>0</v>
      </c>
      <c r="L120" s="15">
        <f t="shared" si="151"/>
        <v>0</v>
      </c>
      <c r="M120" s="15">
        <f>J120*6+I120+H120+G120+F120+E120+D120</f>
        <v>0</v>
      </c>
      <c r="N120" s="1"/>
      <c r="O120" s="1"/>
      <c r="P120" s="1"/>
      <c r="Q120" s="1"/>
      <c r="R120" s="1"/>
    </row>
    <row r="121" spans="1:18" ht="18.350000000000001" x14ac:dyDescent="0.3">
      <c r="A121" s="11">
        <v>109</v>
      </c>
      <c r="B121" s="33"/>
      <c r="C121" s="14" t="s">
        <v>9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f t="shared" ref="J121" si="152">I121</f>
        <v>0</v>
      </c>
      <c r="K121" s="15">
        <f t="shared" si="151"/>
        <v>0</v>
      </c>
      <c r="L121" s="15">
        <f t="shared" si="151"/>
        <v>0</v>
      </c>
      <c r="M121" s="15">
        <f t="shared" ref="M121" si="153">J121*6+I121+H121+G121+F121+E121+D121</f>
        <v>0</v>
      </c>
      <c r="N121" s="1"/>
      <c r="O121" s="1"/>
      <c r="P121" s="1"/>
      <c r="Q121" s="1"/>
      <c r="R121" s="1"/>
    </row>
    <row r="122" spans="1:18" ht="18.350000000000001" x14ac:dyDescent="0.3">
      <c r="A122" s="11">
        <v>110</v>
      </c>
      <c r="B122" s="34"/>
      <c r="C122" s="14" t="s">
        <v>10</v>
      </c>
      <c r="D122" s="15">
        <v>270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f t="shared" ref="J122" si="154">I122</f>
        <v>0</v>
      </c>
      <c r="K122" s="15">
        <f t="shared" si="151"/>
        <v>0</v>
      </c>
      <c r="L122" s="15">
        <f t="shared" si="151"/>
        <v>0</v>
      </c>
      <c r="M122" s="15">
        <f>SUM(D122:L122)</f>
        <v>270</v>
      </c>
      <c r="N122" s="1"/>
      <c r="O122" s="1"/>
      <c r="P122" s="1"/>
      <c r="Q122" s="1"/>
      <c r="R122" s="1"/>
    </row>
    <row r="123" spans="1:18" ht="18.350000000000001" x14ac:dyDescent="0.3">
      <c r="A123" s="24">
        <v>111</v>
      </c>
      <c r="B123" s="26" t="s">
        <v>16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8"/>
      <c r="N123" s="1"/>
      <c r="O123" s="1"/>
      <c r="P123" s="1"/>
      <c r="Q123" s="1"/>
      <c r="R123" s="1"/>
    </row>
    <row r="124" spans="1:18" ht="31.6" customHeight="1" x14ac:dyDescent="0.3">
      <c r="A124" s="11">
        <v>112</v>
      </c>
      <c r="B124" s="32" t="s">
        <v>21</v>
      </c>
      <c r="C124" s="20" t="s">
        <v>7</v>
      </c>
      <c r="D124" s="13">
        <f t="shared" ref="D124:E124" si="155">D125+D126+D127</f>
        <v>156</v>
      </c>
      <c r="E124" s="13">
        <f t="shared" si="155"/>
        <v>0</v>
      </c>
      <c r="F124" s="13">
        <f>F125+F126+F127</f>
        <v>0</v>
      </c>
      <c r="G124" s="13">
        <f t="shared" ref="G124:M124" si="156">G125+G126+G127</f>
        <v>0</v>
      </c>
      <c r="H124" s="13">
        <f t="shared" si="156"/>
        <v>0</v>
      </c>
      <c r="I124" s="13">
        <f t="shared" si="156"/>
        <v>0</v>
      </c>
      <c r="J124" s="13">
        <f t="shared" si="156"/>
        <v>0</v>
      </c>
      <c r="K124" s="13">
        <f t="shared" si="156"/>
        <v>0</v>
      </c>
      <c r="L124" s="13">
        <f t="shared" si="156"/>
        <v>0</v>
      </c>
      <c r="M124" s="13">
        <f t="shared" si="156"/>
        <v>156</v>
      </c>
      <c r="N124" s="1"/>
      <c r="O124" s="1"/>
      <c r="P124" s="1"/>
      <c r="Q124" s="1"/>
      <c r="R124" s="1"/>
    </row>
    <row r="125" spans="1:18" ht="18.350000000000001" x14ac:dyDescent="0.3">
      <c r="A125" s="11">
        <v>113</v>
      </c>
      <c r="B125" s="33"/>
      <c r="C125" s="14" t="s">
        <v>8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f>I125</f>
        <v>0</v>
      </c>
      <c r="K125" s="15">
        <f t="shared" ref="K125:L127" si="157">J125</f>
        <v>0</v>
      </c>
      <c r="L125" s="15">
        <f t="shared" si="157"/>
        <v>0</v>
      </c>
      <c r="M125" s="15">
        <f>J125*6+I125+H125+G125+F125+E125+D125</f>
        <v>0</v>
      </c>
      <c r="N125" s="1"/>
      <c r="O125" s="1"/>
      <c r="P125" s="1"/>
      <c r="Q125" s="1"/>
      <c r="R125" s="1"/>
    </row>
    <row r="126" spans="1:18" ht="18.350000000000001" x14ac:dyDescent="0.3">
      <c r="A126" s="11">
        <v>114</v>
      </c>
      <c r="B126" s="33"/>
      <c r="C126" s="14" t="s">
        <v>9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f t="shared" ref="J126" si="158">I126</f>
        <v>0</v>
      </c>
      <c r="K126" s="15">
        <f t="shared" si="157"/>
        <v>0</v>
      </c>
      <c r="L126" s="15">
        <f t="shared" si="157"/>
        <v>0</v>
      </c>
      <c r="M126" s="15">
        <f t="shared" ref="M126" si="159">J126*6+I126+H126+G126+F126+E126+D126</f>
        <v>0</v>
      </c>
      <c r="N126" s="1"/>
      <c r="O126" s="1"/>
      <c r="P126" s="1"/>
      <c r="Q126" s="1"/>
      <c r="R126" s="1"/>
    </row>
    <row r="127" spans="1:18" ht="18.350000000000001" x14ac:dyDescent="0.3">
      <c r="A127" s="11">
        <v>115</v>
      </c>
      <c r="B127" s="34"/>
      <c r="C127" s="14" t="s">
        <v>10</v>
      </c>
      <c r="D127" s="15">
        <v>156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f t="shared" ref="J127" si="160">I127</f>
        <v>0</v>
      </c>
      <c r="K127" s="15">
        <f t="shared" si="157"/>
        <v>0</v>
      </c>
      <c r="L127" s="15">
        <f t="shared" si="157"/>
        <v>0</v>
      </c>
      <c r="M127" s="15">
        <f>SUM(D127:L127)</f>
        <v>156</v>
      </c>
      <c r="N127" s="1"/>
      <c r="O127" s="1"/>
      <c r="P127" s="1"/>
      <c r="Q127" s="1"/>
      <c r="R127" s="1"/>
    </row>
    <row r="128" spans="1:18" ht="18.350000000000001" x14ac:dyDescent="0.3">
      <c r="A128" s="24">
        <v>116</v>
      </c>
      <c r="B128" s="26" t="s">
        <v>17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8"/>
      <c r="N128" s="1"/>
      <c r="O128" s="1"/>
      <c r="P128" s="1"/>
      <c r="Q128" s="1"/>
      <c r="R128" s="1"/>
    </row>
    <row r="129" spans="1:18" ht="31.6" customHeight="1" x14ac:dyDescent="0.3">
      <c r="A129" s="11">
        <v>117</v>
      </c>
      <c r="B129" s="32" t="s">
        <v>21</v>
      </c>
      <c r="C129" s="20" t="s">
        <v>7</v>
      </c>
      <c r="D129" s="13">
        <f t="shared" ref="D129:E129" si="161">D130+D131+D132</f>
        <v>230</v>
      </c>
      <c r="E129" s="13">
        <f t="shared" si="161"/>
        <v>0</v>
      </c>
      <c r="F129" s="13">
        <f>F130+F131+F132</f>
        <v>0</v>
      </c>
      <c r="G129" s="13">
        <f t="shared" ref="G129:M129" si="162">G130+G131+G132</f>
        <v>0</v>
      </c>
      <c r="H129" s="13">
        <f t="shared" si="162"/>
        <v>0</v>
      </c>
      <c r="I129" s="13">
        <f t="shared" si="162"/>
        <v>0</v>
      </c>
      <c r="J129" s="13">
        <f t="shared" si="162"/>
        <v>0</v>
      </c>
      <c r="K129" s="13">
        <f t="shared" ref="K129:L129" si="163">K130+K131+K132</f>
        <v>0</v>
      </c>
      <c r="L129" s="13">
        <f t="shared" si="163"/>
        <v>0</v>
      </c>
      <c r="M129" s="13">
        <f t="shared" si="162"/>
        <v>230</v>
      </c>
      <c r="N129" s="1"/>
      <c r="O129" s="1"/>
      <c r="P129" s="1"/>
      <c r="Q129" s="1"/>
      <c r="R129" s="1"/>
    </row>
    <row r="130" spans="1:18" ht="18.350000000000001" x14ac:dyDescent="0.3">
      <c r="A130" s="11">
        <v>118</v>
      </c>
      <c r="B130" s="33"/>
      <c r="C130" s="14" t="s">
        <v>8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f>I130</f>
        <v>0</v>
      </c>
      <c r="K130" s="15">
        <f t="shared" ref="K130:L132" si="164">J130</f>
        <v>0</v>
      </c>
      <c r="L130" s="15">
        <f t="shared" si="164"/>
        <v>0</v>
      </c>
      <c r="M130" s="15">
        <f>J130*6+I130+H130+G130+F130+E130+D130</f>
        <v>0</v>
      </c>
      <c r="N130" s="1"/>
      <c r="O130" s="1"/>
      <c r="P130" s="1"/>
      <c r="Q130" s="1"/>
      <c r="R130" s="1"/>
    </row>
    <row r="131" spans="1:18" ht="18.350000000000001" x14ac:dyDescent="0.3">
      <c r="A131" s="11">
        <v>119</v>
      </c>
      <c r="B131" s="33"/>
      <c r="C131" s="14" t="s">
        <v>9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f t="shared" ref="J131" si="165">I131</f>
        <v>0</v>
      </c>
      <c r="K131" s="15">
        <f t="shared" si="164"/>
        <v>0</v>
      </c>
      <c r="L131" s="15">
        <f t="shared" si="164"/>
        <v>0</v>
      </c>
      <c r="M131" s="15">
        <f t="shared" ref="M131" si="166">J131*6+I131+H131+G131+F131+E131+D131</f>
        <v>0</v>
      </c>
      <c r="N131" s="1"/>
      <c r="O131" s="1"/>
      <c r="P131" s="1"/>
      <c r="Q131" s="1"/>
      <c r="R131" s="1"/>
    </row>
    <row r="132" spans="1:18" ht="18.350000000000001" x14ac:dyDescent="0.3">
      <c r="A132" s="11">
        <v>120</v>
      </c>
      <c r="B132" s="34"/>
      <c r="C132" s="14" t="s">
        <v>10</v>
      </c>
      <c r="D132" s="15">
        <v>230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f t="shared" ref="J132" si="167">I132</f>
        <v>0</v>
      </c>
      <c r="K132" s="15">
        <f t="shared" si="164"/>
        <v>0</v>
      </c>
      <c r="L132" s="15">
        <f t="shared" si="164"/>
        <v>0</v>
      </c>
      <c r="M132" s="15">
        <f>SUM(D132:L132)</f>
        <v>230</v>
      </c>
      <c r="N132" s="1"/>
      <c r="O132" s="1"/>
      <c r="P132" s="1"/>
      <c r="Q132" s="1"/>
      <c r="R132" s="1"/>
    </row>
    <row r="133" spans="1:18" ht="18.350000000000001" x14ac:dyDescent="0.3">
      <c r="A133" s="24">
        <v>121</v>
      </c>
      <c r="B133" s="26" t="s">
        <v>18</v>
      </c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8"/>
      <c r="N133" s="1"/>
      <c r="O133" s="1"/>
      <c r="P133" s="1"/>
      <c r="Q133" s="1"/>
      <c r="R133" s="1"/>
    </row>
    <row r="134" spans="1:18" ht="31.6" customHeight="1" x14ac:dyDescent="0.3">
      <c r="A134" s="11">
        <v>122</v>
      </c>
      <c r="B134" s="32" t="s">
        <v>21</v>
      </c>
      <c r="C134" s="20" t="s">
        <v>7</v>
      </c>
      <c r="D134" s="13">
        <f t="shared" ref="D134:E134" si="168">D135+D136+D137</f>
        <v>2621.1</v>
      </c>
      <c r="E134" s="13">
        <f t="shared" si="168"/>
        <v>0</v>
      </c>
      <c r="F134" s="13">
        <f>F135+F136+F137</f>
        <v>0</v>
      </c>
      <c r="G134" s="13">
        <f t="shared" ref="G134:M134" si="169">G135+G136+G137</f>
        <v>0</v>
      </c>
      <c r="H134" s="13">
        <f t="shared" si="169"/>
        <v>0</v>
      </c>
      <c r="I134" s="13">
        <f t="shared" si="169"/>
        <v>0</v>
      </c>
      <c r="J134" s="13">
        <f t="shared" si="169"/>
        <v>0</v>
      </c>
      <c r="K134" s="13">
        <f t="shared" ref="K134:L134" si="170">K135+K136+K137</f>
        <v>0</v>
      </c>
      <c r="L134" s="13">
        <f t="shared" si="170"/>
        <v>0</v>
      </c>
      <c r="M134" s="13">
        <f t="shared" si="169"/>
        <v>2621.1</v>
      </c>
      <c r="N134" s="1"/>
      <c r="O134" s="1"/>
      <c r="P134" s="1"/>
      <c r="Q134" s="1"/>
      <c r="R134" s="1"/>
    </row>
    <row r="135" spans="1:18" ht="18.350000000000001" x14ac:dyDescent="0.3">
      <c r="A135" s="11">
        <v>123</v>
      </c>
      <c r="B135" s="33"/>
      <c r="C135" s="14" t="s">
        <v>8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f>I135</f>
        <v>0</v>
      </c>
      <c r="K135" s="15">
        <f t="shared" ref="K135:L137" si="171">J135</f>
        <v>0</v>
      </c>
      <c r="L135" s="15">
        <f t="shared" si="171"/>
        <v>0</v>
      </c>
      <c r="M135" s="15">
        <f>J135*6+I135+H135+G135+F135+E135+D135</f>
        <v>0</v>
      </c>
      <c r="N135" s="1"/>
      <c r="O135" s="1"/>
      <c r="P135" s="1"/>
      <c r="Q135" s="1"/>
      <c r="R135" s="1"/>
    </row>
    <row r="136" spans="1:18" ht="18.350000000000001" x14ac:dyDescent="0.3">
      <c r="A136" s="11">
        <v>124</v>
      </c>
      <c r="B136" s="33"/>
      <c r="C136" s="14" t="s">
        <v>9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f t="shared" ref="J136" si="172">I136</f>
        <v>0</v>
      </c>
      <c r="K136" s="15">
        <f t="shared" si="171"/>
        <v>0</v>
      </c>
      <c r="L136" s="15">
        <f t="shared" si="171"/>
        <v>0</v>
      </c>
      <c r="M136" s="15">
        <f t="shared" ref="M136" si="173">J136*6+I136+H136+G136+F136+E136+D136</f>
        <v>0</v>
      </c>
      <c r="N136" s="1"/>
      <c r="O136" s="1"/>
      <c r="P136" s="1"/>
      <c r="Q136" s="1"/>
      <c r="R136" s="1"/>
    </row>
    <row r="137" spans="1:18" ht="18.350000000000001" x14ac:dyDescent="0.3">
      <c r="A137" s="11">
        <v>125</v>
      </c>
      <c r="B137" s="34"/>
      <c r="C137" s="14" t="s">
        <v>10</v>
      </c>
      <c r="D137" s="15">
        <v>2621.1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f t="shared" ref="J137" si="174">I137</f>
        <v>0</v>
      </c>
      <c r="K137" s="15">
        <f t="shared" si="171"/>
        <v>0</v>
      </c>
      <c r="L137" s="15">
        <f t="shared" si="171"/>
        <v>0</v>
      </c>
      <c r="M137" s="15">
        <f>SUM(D137:L137)</f>
        <v>2621.1</v>
      </c>
      <c r="N137" s="1"/>
      <c r="O137" s="1"/>
      <c r="P137" s="1"/>
      <c r="Q137" s="1"/>
      <c r="R137" s="1"/>
    </row>
    <row r="138" spans="1:18" ht="28.55" customHeight="1" x14ac:dyDescent="0.3">
      <c r="A138" s="10">
        <v>126</v>
      </c>
      <c r="B138" s="29" t="s">
        <v>31</v>
      </c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1"/>
      <c r="N138" s="1"/>
      <c r="O138" s="1"/>
      <c r="P138" s="1"/>
      <c r="Q138" s="1"/>
      <c r="R138" s="1"/>
    </row>
    <row r="139" spans="1:18" ht="33.799999999999997" customHeight="1" x14ac:dyDescent="0.3">
      <c r="A139" s="11">
        <v>127</v>
      </c>
      <c r="B139" s="35" t="s">
        <v>21</v>
      </c>
      <c r="C139" s="12" t="s">
        <v>27</v>
      </c>
      <c r="D139" s="15">
        <f t="shared" ref="D139:L141" si="175">D159+D154+D149+D144+D164+D169</f>
        <v>0</v>
      </c>
      <c r="E139" s="13">
        <f t="shared" ref="E139:L139" si="176">E159+E154+E149+E144+E164+E169</f>
        <v>356.39</v>
      </c>
      <c r="F139" s="13">
        <f t="shared" si="176"/>
        <v>356.5</v>
      </c>
      <c r="G139" s="13">
        <f t="shared" si="176"/>
        <v>384.5</v>
      </c>
      <c r="H139" s="13">
        <f t="shared" si="176"/>
        <v>396.5</v>
      </c>
      <c r="I139" s="13">
        <f t="shared" si="176"/>
        <v>408</v>
      </c>
      <c r="J139" s="13">
        <f t="shared" si="176"/>
        <v>415</v>
      </c>
      <c r="K139" s="13">
        <f t="shared" si="176"/>
        <v>445</v>
      </c>
      <c r="L139" s="13">
        <f t="shared" si="176"/>
        <v>445</v>
      </c>
      <c r="M139" s="13">
        <f>M140+M141+M142</f>
        <v>3206.89</v>
      </c>
      <c r="N139" s="1"/>
      <c r="O139" s="1"/>
      <c r="P139" s="1"/>
      <c r="Q139" s="1"/>
      <c r="R139" s="1"/>
    </row>
    <row r="140" spans="1:18" ht="18.350000000000001" x14ac:dyDescent="0.3">
      <c r="A140" s="11">
        <v>128</v>
      </c>
      <c r="B140" s="36"/>
      <c r="C140" s="14" t="s">
        <v>8</v>
      </c>
      <c r="D140" s="15">
        <f t="shared" si="175"/>
        <v>0</v>
      </c>
      <c r="E140" s="15">
        <f t="shared" si="175"/>
        <v>0</v>
      </c>
      <c r="F140" s="15">
        <f t="shared" si="175"/>
        <v>0</v>
      </c>
      <c r="G140" s="15">
        <f t="shared" si="175"/>
        <v>0</v>
      </c>
      <c r="H140" s="15">
        <f t="shared" si="175"/>
        <v>0</v>
      </c>
      <c r="I140" s="15">
        <f t="shared" si="175"/>
        <v>0</v>
      </c>
      <c r="J140" s="15">
        <f t="shared" si="175"/>
        <v>0</v>
      </c>
      <c r="K140" s="15">
        <f t="shared" si="175"/>
        <v>0</v>
      </c>
      <c r="L140" s="15">
        <f t="shared" si="175"/>
        <v>0</v>
      </c>
      <c r="M140" s="15">
        <f t="shared" ref="M140:M141" si="177">SUM(D140:L140)</f>
        <v>0</v>
      </c>
      <c r="N140" s="1"/>
      <c r="O140" s="1"/>
      <c r="P140" s="1"/>
      <c r="Q140" s="1"/>
      <c r="R140" s="1"/>
    </row>
    <row r="141" spans="1:18" ht="18.350000000000001" x14ac:dyDescent="0.3">
      <c r="A141" s="11">
        <v>129</v>
      </c>
      <c r="B141" s="36"/>
      <c r="C141" s="14" t="s">
        <v>9</v>
      </c>
      <c r="D141" s="15">
        <f t="shared" si="175"/>
        <v>0</v>
      </c>
      <c r="E141" s="15">
        <f t="shared" si="175"/>
        <v>0</v>
      </c>
      <c r="F141" s="15">
        <f t="shared" si="175"/>
        <v>0</v>
      </c>
      <c r="G141" s="15">
        <f t="shared" si="175"/>
        <v>0</v>
      </c>
      <c r="H141" s="15">
        <f t="shared" si="175"/>
        <v>0</v>
      </c>
      <c r="I141" s="15">
        <f t="shared" si="175"/>
        <v>0</v>
      </c>
      <c r="J141" s="15">
        <f t="shared" si="175"/>
        <v>0</v>
      </c>
      <c r="K141" s="15">
        <f t="shared" si="175"/>
        <v>0</v>
      </c>
      <c r="L141" s="15">
        <f t="shared" si="175"/>
        <v>0</v>
      </c>
      <c r="M141" s="15">
        <f t="shared" si="177"/>
        <v>0</v>
      </c>
      <c r="N141" s="1"/>
      <c r="O141" s="1"/>
      <c r="P141" s="1"/>
      <c r="Q141" s="1"/>
      <c r="R141" s="1"/>
    </row>
    <row r="142" spans="1:18" ht="18.350000000000001" x14ac:dyDescent="0.3">
      <c r="A142" s="11">
        <v>130</v>
      </c>
      <c r="B142" s="37"/>
      <c r="C142" s="14" t="s">
        <v>10</v>
      </c>
      <c r="D142" s="15">
        <f t="shared" ref="D142:L142" si="178">D162+D157+D152+D147+D167+D172</f>
        <v>0</v>
      </c>
      <c r="E142" s="15">
        <f t="shared" si="178"/>
        <v>356.39</v>
      </c>
      <c r="F142" s="15">
        <f t="shared" si="178"/>
        <v>356.5</v>
      </c>
      <c r="G142" s="15">
        <f t="shared" si="178"/>
        <v>384.5</v>
      </c>
      <c r="H142" s="15">
        <f t="shared" si="178"/>
        <v>396.5</v>
      </c>
      <c r="I142" s="15">
        <f t="shared" si="178"/>
        <v>408</v>
      </c>
      <c r="J142" s="15">
        <f t="shared" si="178"/>
        <v>415</v>
      </c>
      <c r="K142" s="15">
        <f t="shared" si="178"/>
        <v>445</v>
      </c>
      <c r="L142" s="15">
        <f t="shared" si="178"/>
        <v>445</v>
      </c>
      <c r="M142" s="15">
        <f>SUM(D142:L142)</f>
        <v>3206.89</v>
      </c>
      <c r="N142" s="1"/>
      <c r="O142" s="1"/>
      <c r="P142" s="1"/>
      <c r="Q142" s="1"/>
      <c r="R142" s="1"/>
    </row>
    <row r="143" spans="1:18" ht="18.350000000000001" x14ac:dyDescent="0.3">
      <c r="A143" s="24">
        <v>131</v>
      </c>
      <c r="B143" s="26" t="s">
        <v>62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8"/>
      <c r="N143" s="1"/>
      <c r="O143" s="1"/>
      <c r="P143" s="1"/>
      <c r="Q143" s="1"/>
      <c r="R143" s="1"/>
    </row>
    <row r="144" spans="1:18" ht="31.6" customHeight="1" x14ac:dyDescent="0.3">
      <c r="A144" s="11">
        <v>132</v>
      </c>
      <c r="B144" s="32" t="s">
        <v>21</v>
      </c>
      <c r="C144" s="20" t="s">
        <v>7</v>
      </c>
      <c r="D144" s="13">
        <f t="shared" ref="D144:E144" si="179">D145+D146+D147</f>
        <v>0</v>
      </c>
      <c r="E144" s="13">
        <f t="shared" si="179"/>
        <v>64.89</v>
      </c>
      <c r="F144" s="13">
        <f>F145+F146+F147</f>
        <v>65</v>
      </c>
      <c r="G144" s="13">
        <f>G145+G146+G147</f>
        <v>65</v>
      </c>
      <c r="H144" s="13">
        <f t="shared" ref="H144:M144" si="180">H145+H146+H147</f>
        <v>71</v>
      </c>
      <c r="I144" s="13">
        <f t="shared" si="180"/>
        <v>51</v>
      </c>
      <c r="J144" s="13">
        <f t="shared" si="180"/>
        <v>53</v>
      </c>
      <c r="K144" s="13">
        <f t="shared" si="180"/>
        <v>59</v>
      </c>
      <c r="L144" s="13">
        <f t="shared" si="180"/>
        <v>59</v>
      </c>
      <c r="M144" s="13">
        <f t="shared" si="180"/>
        <v>487.89</v>
      </c>
      <c r="N144" s="1"/>
      <c r="O144" s="1"/>
      <c r="P144" s="1"/>
      <c r="Q144" s="1"/>
      <c r="R144" s="1"/>
    </row>
    <row r="145" spans="1:18" ht="18.350000000000001" x14ac:dyDescent="0.3">
      <c r="A145" s="11">
        <v>133</v>
      </c>
      <c r="B145" s="33"/>
      <c r="C145" s="14" t="s">
        <v>8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f>I145</f>
        <v>0</v>
      </c>
      <c r="K145" s="15">
        <f t="shared" ref="K145:L145" si="181">J145</f>
        <v>0</v>
      </c>
      <c r="L145" s="15">
        <f t="shared" si="181"/>
        <v>0</v>
      </c>
      <c r="M145" s="15">
        <f>J145*6+I145+H145+G145+F145+E145+D145</f>
        <v>0</v>
      </c>
      <c r="N145" s="1"/>
      <c r="O145" s="1"/>
      <c r="P145" s="1"/>
      <c r="Q145" s="1"/>
      <c r="R145" s="1"/>
    </row>
    <row r="146" spans="1:18" ht="18.350000000000001" x14ac:dyDescent="0.3">
      <c r="A146" s="11">
        <v>134</v>
      </c>
      <c r="B146" s="33"/>
      <c r="C146" s="14" t="s">
        <v>9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f t="shared" ref="J146:L146" si="182">I146</f>
        <v>0</v>
      </c>
      <c r="K146" s="15">
        <f t="shared" si="182"/>
        <v>0</v>
      </c>
      <c r="L146" s="15">
        <f t="shared" si="182"/>
        <v>0</v>
      </c>
      <c r="M146" s="15">
        <f t="shared" ref="M146" si="183">J146*6+I146+H146+G146+F146+E146+D146</f>
        <v>0</v>
      </c>
      <c r="N146" s="1"/>
      <c r="O146" s="1"/>
      <c r="P146" s="1"/>
      <c r="Q146" s="1"/>
      <c r="R146" s="1"/>
    </row>
    <row r="147" spans="1:18" ht="18.350000000000001" x14ac:dyDescent="0.3">
      <c r="A147" s="11">
        <v>135</v>
      </c>
      <c r="B147" s="34"/>
      <c r="C147" s="14" t="s">
        <v>10</v>
      </c>
      <c r="D147" s="15">
        <v>0</v>
      </c>
      <c r="E147" s="15">
        <v>64.89</v>
      </c>
      <c r="F147" s="15">
        <v>65</v>
      </c>
      <c r="G147" s="15">
        <v>65</v>
      </c>
      <c r="H147" s="15">
        <v>71</v>
      </c>
      <c r="I147" s="15">
        <v>51</v>
      </c>
      <c r="J147" s="15">
        <v>53</v>
      </c>
      <c r="K147" s="15">
        <v>59</v>
      </c>
      <c r="L147" s="15">
        <v>59</v>
      </c>
      <c r="M147" s="15">
        <f>SUM(D147:L147)</f>
        <v>487.89</v>
      </c>
      <c r="N147" s="1"/>
      <c r="O147" s="1"/>
      <c r="P147" s="1"/>
      <c r="Q147" s="1"/>
      <c r="R147" s="1"/>
    </row>
    <row r="148" spans="1:18" ht="18.350000000000001" x14ac:dyDescent="0.3">
      <c r="A148" s="24">
        <v>136</v>
      </c>
      <c r="B148" s="26" t="s">
        <v>63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8"/>
      <c r="N148" s="1"/>
      <c r="O148" s="1"/>
      <c r="P148" s="1"/>
      <c r="Q148" s="1"/>
      <c r="R148" s="1"/>
    </row>
    <row r="149" spans="1:18" ht="31.6" customHeight="1" x14ac:dyDescent="0.3">
      <c r="A149" s="11">
        <v>137</v>
      </c>
      <c r="B149" s="32" t="s">
        <v>21</v>
      </c>
      <c r="C149" s="20" t="s">
        <v>7</v>
      </c>
      <c r="D149" s="13">
        <f t="shared" ref="D149:E149" si="184">D150+D151+D152</f>
        <v>0</v>
      </c>
      <c r="E149" s="13">
        <f t="shared" si="184"/>
        <v>26</v>
      </c>
      <c r="F149" s="13">
        <f>F150+F151+F152</f>
        <v>26</v>
      </c>
      <c r="G149" s="13">
        <f t="shared" ref="G149:M149" si="185">G150+G151+G152</f>
        <v>30</v>
      </c>
      <c r="H149" s="13">
        <f t="shared" si="185"/>
        <v>32</v>
      </c>
      <c r="I149" s="13">
        <f t="shared" si="185"/>
        <v>36</v>
      </c>
      <c r="J149" s="13">
        <f t="shared" si="185"/>
        <v>36</v>
      </c>
      <c r="K149" s="13">
        <f t="shared" si="185"/>
        <v>41</v>
      </c>
      <c r="L149" s="13">
        <f t="shared" si="185"/>
        <v>41</v>
      </c>
      <c r="M149" s="13">
        <f t="shared" si="185"/>
        <v>268</v>
      </c>
      <c r="N149" s="1"/>
      <c r="O149" s="1"/>
      <c r="P149" s="1"/>
      <c r="Q149" s="1"/>
      <c r="R149" s="1"/>
    </row>
    <row r="150" spans="1:18" ht="18.350000000000001" x14ac:dyDescent="0.3">
      <c r="A150" s="11">
        <v>138</v>
      </c>
      <c r="B150" s="33"/>
      <c r="C150" s="14" t="s">
        <v>8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f>I150</f>
        <v>0</v>
      </c>
      <c r="K150" s="15">
        <f t="shared" ref="K150:L150" si="186">J150</f>
        <v>0</v>
      </c>
      <c r="L150" s="15">
        <f t="shared" si="186"/>
        <v>0</v>
      </c>
      <c r="M150" s="15">
        <f>J150*6+I150+H150+G150+F150+E150+D150</f>
        <v>0</v>
      </c>
      <c r="N150" s="1"/>
      <c r="O150" s="1"/>
      <c r="P150" s="1"/>
      <c r="Q150" s="1"/>
      <c r="R150" s="1"/>
    </row>
    <row r="151" spans="1:18" ht="18.350000000000001" x14ac:dyDescent="0.3">
      <c r="A151" s="11">
        <v>139</v>
      </c>
      <c r="B151" s="33"/>
      <c r="C151" s="14" t="s">
        <v>9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f t="shared" ref="J151:L151" si="187">I151</f>
        <v>0</v>
      </c>
      <c r="K151" s="15">
        <f t="shared" si="187"/>
        <v>0</v>
      </c>
      <c r="L151" s="15">
        <f t="shared" si="187"/>
        <v>0</v>
      </c>
      <c r="M151" s="15">
        <f t="shared" ref="M151" si="188">J151*6+I151+H151+G151+F151+E151+D151</f>
        <v>0</v>
      </c>
      <c r="N151" s="1"/>
      <c r="O151" s="1"/>
      <c r="P151" s="1"/>
      <c r="Q151" s="1"/>
      <c r="R151" s="1"/>
    </row>
    <row r="152" spans="1:18" ht="18.350000000000001" x14ac:dyDescent="0.3">
      <c r="A152" s="11">
        <v>140</v>
      </c>
      <c r="B152" s="34"/>
      <c r="C152" s="14" t="s">
        <v>10</v>
      </c>
      <c r="D152" s="15">
        <v>0</v>
      </c>
      <c r="E152" s="15">
        <v>26</v>
      </c>
      <c r="F152" s="15">
        <v>26</v>
      </c>
      <c r="G152" s="15">
        <v>30</v>
      </c>
      <c r="H152" s="15">
        <v>32</v>
      </c>
      <c r="I152" s="15">
        <v>36</v>
      </c>
      <c r="J152" s="15">
        <v>36</v>
      </c>
      <c r="K152" s="15">
        <v>41</v>
      </c>
      <c r="L152" s="15">
        <v>41</v>
      </c>
      <c r="M152" s="15">
        <f>SUM(D152:L152)</f>
        <v>268</v>
      </c>
      <c r="N152" s="1"/>
      <c r="O152" s="1"/>
      <c r="P152" s="1"/>
      <c r="Q152" s="1"/>
      <c r="R152" s="1"/>
    </row>
    <row r="153" spans="1:18" ht="18.350000000000001" x14ac:dyDescent="0.3">
      <c r="A153" s="24">
        <v>141</v>
      </c>
      <c r="B153" s="26" t="s">
        <v>80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8"/>
      <c r="N153" s="1"/>
      <c r="O153" s="1"/>
      <c r="P153" s="1"/>
      <c r="Q153" s="1"/>
      <c r="R153" s="1"/>
    </row>
    <row r="154" spans="1:18" ht="31.6" customHeight="1" x14ac:dyDescent="0.3">
      <c r="A154" s="11">
        <v>142</v>
      </c>
      <c r="B154" s="32" t="s">
        <v>21</v>
      </c>
      <c r="C154" s="20" t="s">
        <v>7</v>
      </c>
      <c r="D154" s="13">
        <f t="shared" ref="D154:E154" si="189">D155+D156+D157</f>
        <v>0</v>
      </c>
      <c r="E154" s="13">
        <f t="shared" si="189"/>
        <v>37</v>
      </c>
      <c r="F154" s="13">
        <f>F155+F156+F157</f>
        <v>37</v>
      </c>
      <c r="G154" s="13">
        <f t="shared" ref="G154:M154" si="190">G155+G156+G157</f>
        <v>43</v>
      </c>
      <c r="H154" s="13">
        <f t="shared" si="190"/>
        <v>45</v>
      </c>
      <c r="I154" s="13">
        <f t="shared" si="190"/>
        <v>52</v>
      </c>
      <c r="J154" s="13">
        <f t="shared" si="190"/>
        <v>52</v>
      </c>
      <c r="K154" s="13">
        <f t="shared" si="190"/>
        <v>59</v>
      </c>
      <c r="L154" s="13">
        <f t="shared" si="190"/>
        <v>59</v>
      </c>
      <c r="M154" s="13">
        <f t="shared" si="190"/>
        <v>384</v>
      </c>
      <c r="N154" s="1"/>
      <c r="O154" s="1"/>
      <c r="P154" s="1"/>
      <c r="Q154" s="1"/>
      <c r="R154" s="1"/>
    </row>
    <row r="155" spans="1:18" ht="18.350000000000001" x14ac:dyDescent="0.3">
      <c r="A155" s="11">
        <v>143</v>
      </c>
      <c r="B155" s="33"/>
      <c r="C155" s="14" t="s">
        <v>8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f>I155</f>
        <v>0</v>
      </c>
      <c r="K155" s="15">
        <f t="shared" ref="K155:L155" si="191">J155</f>
        <v>0</v>
      </c>
      <c r="L155" s="15">
        <f t="shared" si="191"/>
        <v>0</v>
      </c>
      <c r="M155" s="15">
        <f>J155*6+I155+H155+G155+F155+E155+D155</f>
        <v>0</v>
      </c>
      <c r="N155" s="1"/>
      <c r="O155" s="1"/>
      <c r="P155" s="1"/>
      <c r="Q155" s="1"/>
      <c r="R155" s="1"/>
    </row>
    <row r="156" spans="1:18" ht="18.350000000000001" x14ac:dyDescent="0.3">
      <c r="A156" s="11">
        <v>144</v>
      </c>
      <c r="B156" s="33"/>
      <c r="C156" s="14" t="s">
        <v>9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f t="shared" ref="J156:L156" si="192">I156</f>
        <v>0</v>
      </c>
      <c r="K156" s="15">
        <f t="shared" si="192"/>
        <v>0</v>
      </c>
      <c r="L156" s="15">
        <f t="shared" si="192"/>
        <v>0</v>
      </c>
      <c r="M156" s="15">
        <f t="shared" ref="M156" si="193">J156*6+I156+H156+G156+F156+E156+D156</f>
        <v>0</v>
      </c>
      <c r="N156" s="1"/>
      <c r="O156" s="1"/>
      <c r="P156" s="1"/>
      <c r="Q156" s="1"/>
      <c r="R156" s="1"/>
    </row>
    <row r="157" spans="1:18" ht="18.350000000000001" x14ac:dyDescent="0.3">
      <c r="A157" s="11">
        <v>145</v>
      </c>
      <c r="B157" s="34"/>
      <c r="C157" s="14" t="s">
        <v>10</v>
      </c>
      <c r="D157" s="15">
        <v>0</v>
      </c>
      <c r="E157" s="15">
        <v>37</v>
      </c>
      <c r="F157" s="15">
        <v>37</v>
      </c>
      <c r="G157" s="15">
        <v>43</v>
      </c>
      <c r="H157" s="15">
        <v>45</v>
      </c>
      <c r="I157" s="15">
        <v>52</v>
      </c>
      <c r="J157" s="15">
        <v>52</v>
      </c>
      <c r="K157" s="15">
        <v>59</v>
      </c>
      <c r="L157" s="15">
        <v>59</v>
      </c>
      <c r="M157" s="15">
        <f>SUM(D157:L157)</f>
        <v>384</v>
      </c>
      <c r="N157" s="1"/>
      <c r="O157" s="1"/>
      <c r="P157" s="1"/>
      <c r="Q157" s="1"/>
      <c r="R157" s="1"/>
    </row>
    <row r="158" spans="1:18" ht="18.350000000000001" x14ac:dyDescent="0.3">
      <c r="A158" s="24">
        <v>146</v>
      </c>
      <c r="B158" s="26" t="s">
        <v>64</v>
      </c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8"/>
      <c r="N158" s="1"/>
      <c r="O158" s="1"/>
      <c r="P158" s="1"/>
      <c r="Q158" s="1"/>
      <c r="R158" s="1"/>
    </row>
    <row r="159" spans="1:18" ht="31.6" customHeight="1" x14ac:dyDescent="0.3">
      <c r="A159" s="11">
        <v>147</v>
      </c>
      <c r="B159" s="32" t="s">
        <v>21</v>
      </c>
      <c r="C159" s="20" t="s">
        <v>7</v>
      </c>
      <c r="D159" s="13">
        <f t="shared" ref="D159:E159" si="194">D160+D161+D162</f>
        <v>0</v>
      </c>
      <c r="E159" s="13">
        <f t="shared" si="194"/>
        <v>31</v>
      </c>
      <c r="F159" s="13">
        <f>F160+F161+F162</f>
        <v>31</v>
      </c>
      <c r="G159" s="13">
        <f t="shared" ref="G159:M159" si="195">G160+G161+G162</f>
        <v>35.5</v>
      </c>
      <c r="H159" s="13">
        <f t="shared" si="195"/>
        <v>37.5</v>
      </c>
      <c r="I159" s="13">
        <f t="shared" si="195"/>
        <v>42</v>
      </c>
      <c r="J159" s="13">
        <f t="shared" si="195"/>
        <v>42</v>
      </c>
      <c r="K159" s="13">
        <f t="shared" si="195"/>
        <v>47.5</v>
      </c>
      <c r="L159" s="13">
        <f t="shared" si="195"/>
        <v>47.5</v>
      </c>
      <c r="M159" s="13">
        <f t="shared" si="195"/>
        <v>314</v>
      </c>
      <c r="N159" s="1"/>
      <c r="O159" s="1"/>
      <c r="P159" s="1"/>
      <c r="Q159" s="1"/>
      <c r="R159" s="1"/>
    </row>
    <row r="160" spans="1:18" ht="18.350000000000001" x14ac:dyDescent="0.3">
      <c r="A160" s="11">
        <v>148</v>
      </c>
      <c r="B160" s="33"/>
      <c r="C160" s="14" t="s">
        <v>8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f>I160</f>
        <v>0</v>
      </c>
      <c r="K160" s="15">
        <f t="shared" ref="K160:L160" si="196">J160</f>
        <v>0</v>
      </c>
      <c r="L160" s="15">
        <f t="shared" si="196"/>
        <v>0</v>
      </c>
      <c r="M160" s="15">
        <f>J160*6+I160+H160+G160+F160+E160+D160</f>
        <v>0</v>
      </c>
      <c r="N160" s="1"/>
      <c r="O160" s="1"/>
      <c r="P160" s="1"/>
      <c r="Q160" s="1"/>
      <c r="R160" s="1"/>
    </row>
    <row r="161" spans="1:18" ht="18.350000000000001" x14ac:dyDescent="0.3">
      <c r="A161" s="11">
        <v>149</v>
      </c>
      <c r="B161" s="33"/>
      <c r="C161" s="14" t="s">
        <v>9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f t="shared" ref="J161:L161" si="197">I161</f>
        <v>0</v>
      </c>
      <c r="K161" s="15">
        <f t="shared" si="197"/>
        <v>0</v>
      </c>
      <c r="L161" s="15">
        <f t="shared" si="197"/>
        <v>0</v>
      </c>
      <c r="M161" s="15">
        <f t="shared" ref="M161" si="198">J161*6+I161+H161+G161+F161+E161+D161</f>
        <v>0</v>
      </c>
      <c r="N161" s="1"/>
      <c r="O161" s="1"/>
      <c r="P161" s="1"/>
      <c r="Q161" s="1"/>
      <c r="R161" s="1"/>
    </row>
    <row r="162" spans="1:18" ht="18.350000000000001" x14ac:dyDescent="0.3">
      <c r="A162" s="11">
        <v>150</v>
      </c>
      <c r="B162" s="34"/>
      <c r="C162" s="14" t="s">
        <v>10</v>
      </c>
      <c r="D162" s="15">
        <v>0</v>
      </c>
      <c r="E162" s="15">
        <v>31</v>
      </c>
      <c r="F162" s="15">
        <v>31</v>
      </c>
      <c r="G162" s="15">
        <v>35.5</v>
      </c>
      <c r="H162" s="15">
        <v>37.5</v>
      </c>
      <c r="I162" s="15">
        <v>42</v>
      </c>
      <c r="J162" s="15">
        <v>42</v>
      </c>
      <c r="K162" s="15">
        <v>47.5</v>
      </c>
      <c r="L162" s="15">
        <v>47.5</v>
      </c>
      <c r="M162" s="15">
        <f>SUM(D162:L162)</f>
        <v>314</v>
      </c>
      <c r="N162" s="1"/>
      <c r="O162" s="1"/>
      <c r="P162" s="1"/>
      <c r="Q162" s="1"/>
      <c r="R162" s="1"/>
    </row>
    <row r="163" spans="1:18" ht="18.350000000000001" x14ac:dyDescent="0.3">
      <c r="A163" s="24">
        <v>151</v>
      </c>
      <c r="B163" s="26" t="s">
        <v>65</v>
      </c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8"/>
      <c r="N163" s="1"/>
      <c r="O163" s="1"/>
      <c r="P163" s="1"/>
      <c r="Q163" s="1"/>
      <c r="R163" s="1"/>
    </row>
    <row r="164" spans="1:18" ht="31.6" customHeight="1" x14ac:dyDescent="0.3">
      <c r="A164" s="11">
        <v>152</v>
      </c>
      <c r="B164" s="32" t="s">
        <v>21</v>
      </c>
      <c r="C164" s="20" t="s">
        <v>7</v>
      </c>
      <c r="D164" s="13">
        <f t="shared" ref="D164:E164" si="199">D165+D166+D167</f>
        <v>0</v>
      </c>
      <c r="E164" s="13">
        <f t="shared" si="199"/>
        <v>44.5</v>
      </c>
      <c r="F164" s="13">
        <f>F165+F166+F167</f>
        <v>44.5</v>
      </c>
      <c r="G164" s="13">
        <f t="shared" ref="G164:M164" si="200">G165+G166+G167</f>
        <v>49</v>
      </c>
      <c r="H164" s="13">
        <f t="shared" si="200"/>
        <v>49</v>
      </c>
      <c r="I164" s="13">
        <f t="shared" si="200"/>
        <v>55</v>
      </c>
      <c r="J164" s="13">
        <f t="shared" si="200"/>
        <v>55</v>
      </c>
      <c r="K164" s="13">
        <f t="shared" si="200"/>
        <v>58.5</v>
      </c>
      <c r="L164" s="13">
        <f t="shared" si="200"/>
        <v>58.5</v>
      </c>
      <c r="M164" s="13">
        <f t="shared" si="200"/>
        <v>414</v>
      </c>
      <c r="N164" s="1"/>
      <c r="O164" s="1"/>
      <c r="P164" s="1"/>
      <c r="Q164" s="1"/>
      <c r="R164" s="1"/>
    </row>
    <row r="165" spans="1:18" ht="18.350000000000001" x14ac:dyDescent="0.3">
      <c r="A165" s="11">
        <v>153</v>
      </c>
      <c r="B165" s="33"/>
      <c r="C165" s="14" t="s">
        <v>8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f>I165</f>
        <v>0</v>
      </c>
      <c r="K165" s="15">
        <f t="shared" ref="K165:L166" si="201">J165</f>
        <v>0</v>
      </c>
      <c r="L165" s="15">
        <f t="shared" si="201"/>
        <v>0</v>
      </c>
      <c r="M165" s="15">
        <f>J165*6+I165+H165+G165+F165+E165+D165</f>
        <v>0</v>
      </c>
      <c r="N165" s="1"/>
      <c r="O165" s="1"/>
      <c r="P165" s="1"/>
      <c r="Q165" s="1"/>
      <c r="R165" s="1"/>
    </row>
    <row r="166" spans="1:18" ht="18.350000000000001" x14ac:dyDescent="0.3">
      <c r="A166" s="11">
        <v>154</v>
      </c>
      <c r="B166" s="33"/>
      <c r="C166" s="14" t="s">
        <v>9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f t="shared" ref="J166" si="202">I166</f>
        <v>0</v>
      </c>
      <c r="K166" s="15">
        <f t="shared" si="201"/>
        <v>0</v>
      </c>
      <c r="L166" s="15">
        <f t="shared" si="201"/>
        <v>0</v>
      </c>
      <c r="M166" s="15">
        <f t="shared" ref="M166" si="203">J166*6+I166+H166+G166+F166+E166+D166</f>
        <v>0</v>
      </c>
      <c r="N166" s="1"/>
      <c r="O166" s="1"/>
      <c r="P166" s="1"/>
      <c r="Q166" s="1"/>
      <c r="R166" s="1"/>
    </row>
    <row r="167" spans="1:18" ht="18.350000000000001" x14ac:dyDescent="0.3">
      <c r="A167" s="11">
        <v>155</v>
      </c>
      <c r="B167" s="34"/>
      <c r="C167" s="14" t="s">
        <v>10</v>
      </c>
      <c r="D167" s="15">
        <v>0</v>
      </c>
      <c r="E167" s="15">
        <v>44.5</v>
      </c>
      <c r="F167" s="15">
        <v>44.5</v>
      </c>
      <c r="G167" s="15">
        <v>49</v>
      </c>
      <c r="H167" s="15">
        <v>49</v>
      </c>
      <c r="I167" s="15">
        <v>55</v>
      </c>
      <c r="J167" s="15">
        <v>55</v>
      </c>
      <c r="K167" s="15">
        <v>58.5</v>
      </c>
      <c r="L167" s="15">
        <v>58.5</v>
      </c>
      <c r="M167" s="15">
        <f>SUM(D167:L167)</f>
        <v>414</v>
      </c>
      <c r="N167" s="1"/>
      <c r="O167" s="1"/>
      <c r="P167" s="1"/>
      <c r="Q167" s="1"/>
      <c r="R167" s="1"/>
    </row>
    <row r="168" spans="1:18" ht="18.350000000000001" x14ac:dyDescent="0.3">
      <c r="A168" s="24">
        <v>156</v>
      </c>
      <c r="B168" s="26" t="s">
        <v>66</v>
      </c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8"/>
      <c r="N168" s="1"/>
      <c r="O168" s="1"/>
      <c r="P168" s="1"/>
      <c r="Q168" s="1"/>
      <c r="R168" s="1"/>
    </row>
    <row r="169" spans="1:18" ht="31.6" customHeight="1" x14ac:dyDescent="0.3">
      <c r="A169" s="11">
        <v>157</v>
      </c>
      <c r="B169" s="32" t="s">
        <v>21</v>
      </c>
      <c r="C169" s="20" t="s">
        <v>7</v>
      </c>
      <c r="D169" s="13">
        <f t="shared" ref="D169:E169" si="204">D170+D171+D172</f>
        <v>0</v>
      </c>
      <c r="E169" s="13">
        <f t="shared" si="204"/>
        <v>153</v>
      </c>
      <c r="F169" s="13">
        <f>F170+F171+F172</f>
        <v>153</v>
      </c>
      <c r="G169" s="13">
        <f t="shared" ref="G169:M169" si="205">G170+G171+G172</f>
        <v>162</v>
      </c>
      <c r="H169" s="13">
        <f t="shared" si="205"/>
        <v>162</v>
      </c>
      <c r="I169" s="13">
        <f t="shared" si="205"/>
        <v>172</v>
      </c>
      <c r="J169" s="13">
        <f t="shared" si="205"/>
        <v>177</v>
      </c>
      <c r="K169" s="13">
        <f t="shared" si="205"/>
        <v>180</v>
      </c>
      <c r="L169" s="13">
        <f t="shared" si="205"/>
        <v>180</v>
      </c>
      <c r="M169" s="13">
        <f t="shared" si="205"/>
        <v>1339</v>
      </c>
      <c r="N169" s="1"/>
      <c r="O169" s="1"/>
      <c r="P169" s="1"/>
      <c r="Q169" s="1"/>
      <c r="R169" s="1"/>
    </row>
    <row r="170" spans="1:18" ht="18.350000000000001" x14ac:dyDescent="0.3">
      <c r="A170" s="11">
        <v>158</v>
      </c>
      <c r="B170" s="33"/>
      <c r="C170" s="14" t="s">
        <v>8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f>I170</f>
        <v>0</v>
      </c>
      <c r="K170" s="15">
        <f t="shared" ref="K170:L170" si="206">J170</f>
        <v>0</v>
      </c>
      <c r="L170" s="15">
        <f t="shared" si="206"/>
        <v>0</v>
      </c>
      <c r="M170" s="15">
        <f>J170*6+I170+H170+G170+F170+E170+D170</f>
        <v>0</v>
      </c>
      <c r="N170" s="1"/>
      <c r="O170" s="1"/>
      <c r="P170" s="1"/>
      <c r="Q170" s="1"/>
      <c r="R170" s="1"/>
    </row>
    <row r="171" spans="1:18" ht="18.350000000000001" x14ac:dyDescent="0.3">
      <c r="A171" s="11">
        <v>159</v>
      </c>
      <c r="B171" s="33"/>
      <c r="C171" s="14" t="s">
        <v>9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f t="shared" ref="J171:L171" si="207">I171</f>
        <v>0</v>
      </c>
      <c r="K171" s="15">
        <f t="shared" si="207"/>
        <v>0</v>
      </c>
      <c r="L171" s="15">
        <f t="shared" si="207"/>
        <v>0</v>
      </c>
      <c r="M171" s="15">
        <f t="shared" ref="M171" si="208">J171*6+I171+H171+G171+F171+E171+D171</f>
        <v>0</v>
      </c>
      <c r="N171" s="1"/>
      <c r="O171" s="1"/>
      <c r="P171" s="1"/>
      <c r="Q171" s="1"/>
      <c r="R171" s="1"/>
    </row>
    <row r="172" spans="1:18" ht="18.350000000000001" x14ac:dyDescent="0.3">
      <c r="A172" s="11">
        <v>160</v>
      </c>
      <c r="B172" s="34"/>
      <c r="C172" s="14" t="s">
        <v>10</v>
      </c>
      <c r="D172" s="15">
        <v>0</v>
      </c>
      <c r="E172" s="15">
        <v>153</v>
      </c>
      <c r="F172" s="15">
        <v>153</v>
      </c>
      <c r="G172" s="15">
        <v>162</v>
      </c>
      <c r="H172" s="15">
        <v>162</v>
      </c>
      <c r="I172" s="15">
        <v>172</v>
      </c>
      <c r="J172" s="15">
        <v>177</v>
      </c>
      <c r="K172" s="15">
        <v>180</v>
      </c>
      <c r="L172" s="15">
        <v>180</v>
      </c>
      <c r="M172" s="15">
        <f>SUM(D172:L172)</f>
        <v>1339</v>
      </c>
      <c r="N172" s="1"/>
      <c r="O172" s="1"/>
      <c r="P172" s="1"/>
      <c r="Q172" s="1"/>
      <c r="R172" s="1"/>
    </row>
    <row r="173" spans="1:18" ht="28.55" customHeight="1" x14ac:dyDescent="0.3">
      <c r="A173" s="10">
        <v>161</v>
      </c>
      <c r="B173" s="29" t="s">
        <v>32</v>
      </c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1"/>
      <c r="N173" s="1"/>
      <c r="O173" s="1"/>
      <c r="P173" s="1"/>
      <c r="Q173" s="1"/>
      <c r="R173" s="1"/>
    </row>
    <row r="174" spans="1:18" ht="33.799999999999997" customHeight="1" x14ac:dyDescent="0.3">
      <c r="A174" s="11">
        <v>162</v>
      </c>
      <c r="B174" s="35" t="s">
        <v>76</v>
      </c>
      <c r="C174" s="12" t="s">
        <v>27</v>
      </c>
      <c r="D174" s="13">
        <f>D199+D194+D189+D184</f>
        <v>112031.56899999999</v>
      </c>
      <c r="E174" s="13">
        <f>E199+E194+E189+E184+E179</f>
        <v>40571.853000000003</v>
      </c>
      <c r="F174" s="13">
        <f t="shared" ref="F174:L174" si="209">F199+F194+F189+F184+F179</f>
        <v>91617.626999999993</v>
      </c>
      <c r="G174" s="13">
        <f t="shared" si="209"/>
        <v>45182.476999999999</v>
      </c>
      <c r="H174" s="13">
        <f t="shared" si="209"/>
        <v>46880.076999999997</v>
      </c>
      <c r="I174" s="13">
        <f t="shared" si="209"/>
        <v>35560.79</v>
      </c>
      <c r="J174" s="13">
        <f t="shared" si="209"/>
        <v>35560.789000000004</v>
      </c>
      <c r="K174" s="13">
        <f t="shared" si="209"/>
        <v>35560.789600000004</v>
      </c>
      <c r="L174" s="13">
        <f t="shared" si="209"/>
        <v>35560.789600000004</v>
      </c>
      <c r="M174" s="13">
        <f>M175+M176+M177</f>
        <v>478526.76120000001</v>
      </c>
      <c r="N174" s="1"/>
      <c r="O174" s="1"/>
      <c r="P174" s="1"/>
      <c r="Q174" s="1"/>
      <c r="R174" s="1"/>
    </row>
    <row r="175" spans="1:18" ht="18.350000000000001" x14ac:dyDescent="0.3">
      <c r="A175" s="11">
        <v>163</v>
      </c>
      <c r="B175" s="36"/>
      <c r="C175" s="14" t="s">
        <v>8</v>
      </c>
      <c r="D175" s="15">
        <f t="shared" ref="D175:D177" si="210">D200+D195+D190+D185</f>
        <v>0</v>
      </c>
      <c r="E175" s="15">
        <f>E200+E195+E190+E185+E180</f>
        <v>75.5</v>
      </c>
      <c r="F175" s="15">
        <f>F200+F195+F190+F185+F180</f>
        <v>52</v>
      </c>
      <c r="G175" s="15">
        <f t="shared" ref="G175:L175" si="211">G200+G195+G190+G185+G180</f>
        <v>0</v>
      </c>
      <c r="H175" s="15">
        <f t="shared" si="211"/>
        <v>0</v>
      </c>
      <c r="I175" s="15">
        <f t="shared" si="211"/>
        <v>0</v>
      </c>
      <c r="J175" s="15">
        <f t="shared" si="211"/>
        <v>0</v>
      </c>
      <c r="K175" s="15">
        <f t="shared" si="211"/>
        <v>0</v>
      </c>
      <c r="L175" s="15">
        <f t="shared" si="211"/>
        <v>0</v>
      </c>
      <c r="M175" s="15">
        <f t="shared" ref="M175:M176" si="212">SUM(D175:L175)</f>
        <v>127.5</v>
      </c>
      <c r="N175" s="1"/>
      <c r="O175" s="1"/>
      <c r="P175" s="1"/>
      <c r="Q175" s="1"/>
      <c r="R175" s="1"/>
    </row>
    <row r="176" spans="1:18" ht="18.350000000000001" x14ac:dyDescent="0.3">
      <c r="A176" s="11">
        <v>164</v>
      </c>
      <c r="B176" s="36"/>
      <c r="C176" s="14" t="s">
        <v>9</v>
      </c>
      <c r="D176" s="15">
        <f t="shared" si="210"/>
        <v>1903.9</v>
      </c>
      <c r="E176" s="15">
        <f>E201+E196+E191+E186+E181</f>
        <v>2350.4</v>
      </c>
      <c r="F176" s="15">
        <f>F201+F196+F191+F186+F181</f>
        <v>4204.5999999999995</v>
      </c>
      <c r="G176" s="15">
        <f t="shared" ref="G176:L176" si="213">G201+G196+G191+G186+G181</f>
        <v>0</v>
      </c>
      <c r="H176" s="15">
        <f t="shared" si="213"/>
        <v>0</v>
      </c>
      <c r="I176" s="15">
        <f t="shared" si="213"/>
        <v>0</v>
      </c>
      <c r="J176" s="15">
        <f t="shared" si="213"/>
        <v>0</v>
      </c>
      <c r="K176" s="15">
        <f t="shared" si="213"/>
        <v>0</v>
      </c>
      <c r="L176" s="15">
        <f t="shared" si="213"/>
        <v>0</v>
      </c>
      <c r="M176" s="15">
        <f t="shared" si="212"/>
        <v>8458.9</v>
      </c>
      <c r="N176" s="1"/>
      <c r="O176" s="1"/>
      <c r="P176" s="1"/>
      <c r="Q176" s="1"/>
      <c r="R176" s="1"/>
    </row>
    <row r="177" spans="1:18" ht="18.350000000000001" x14ac:dyDescent="0.3">
      <c r="A177" s="11">
        <v>165</v>
      </c>
      <c r="B177" s="37"/>
      <c r="C177" s="14" t="s">
        <v>10</v>
      </c>
      <c r="D177" s="15">
        <f t="shared" si="210"/>
        <v>110127.66899999999</v>
      </c>
      <c r="E177" s="15">
        <f>E202+E197+E192+E187+E182</f>
        <v>38145.953000000001</v>
      </c>
      <c r="F177" s="15">
        <f>F202+F197+F192+F187+F182</f>
        <v>87361.027000000002</v>
      </c>
      <c r="G177" s="15">
        <f t="shared" ref="G177:L177" si="214">G202+G197+G192+G187+G182</f>
        <v>45182.476999999999</v>
      </c>
      <c r="H177" s="15">
        <f t="shared" si="214"/>
        <v>46880.076999999997</v>
      </c>
      <c r="I177" s="15">
        <f t="shared" si="214"/>
        <v>35560.79</v>
      </c>
      <c r="J177" s="15">
        <f t="shared" si="214"/>
        <v>35560.789000000004</v>
      </c>
      <c r="K177" s="15">
        <f t="shared" si="214"/>
        <v>35560.789600000004</v>
      </c>
      <c r="L177" s="15">
        <f t="shared" si="214"/>
        <v>35560.789600000004</v>
      </c>
      <c r="M177" s="15">
        <f>SUM(D177:L177)</f>
        <v>469940.36119999998</v>
      </c>
      <c r="N177" s="1"/>
      <c r="O177" s="1"/>
      <c r="P177" s="1"/>
      <c r="Q177" s="1" t="s">
        <v>24</v>
      </c>
      <c r="R177" s="1"/>
    </row>
    <row r="178" spans="1:18" ht="42.8" customHeight="1" x14ac:dyDescent="0.3">
      <c r="A178" s="24">
        <v>166</v>
      </c>
      <c r="B178" s="62" t="s">
        <v>47</v>
      </c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4"/>
      <c r="N178" s="1"/>
      <c r="O178" s="1"/>
      <c r="P178" s="1"/>
      <c r="Q178" s="1"/>
      <c r="R178" s="1"/>
    </row>
    <row r="179" spans="1:18" ht="36" customHeight="1" x14ac:dyDescent="0.3">
      <c r="A179" s="11">
        <v>167</v>
      </c>
      <c r="B179" s="32" t="s">
        <v>76</v>
      </c>
      <c r="C179" s="16" t="s">
        <v>7</v>
      </c>
      <c r="D179" s="17">
        <f t="shared" ref="D179:L179" si="215">D180+D181+D182</f>
        <v>0</v>
      </c>
      <c r="E179" s="13">
        <f t="shared" si="215"/>
        <v>0</v>
      </c>
      <c r="F179" s="13">
        <f>F180+F181+F182</f>
        <v>174.9</v>
      </c>
      <c r="G179" s="17">
        <f>G180+G181+G182</f>
        <v>0</v>
      </c>
      <c r="H179" s="17">
        <f t="shared" si="215"/>
        <v>0</v>
      </c>
      <c r="I179" s="17">
        <f>I180+I181+I182</f>
        <v>52.5</v>
      </c>
      <c r="J179" s="17">
        <f t="shared" si="215"/>
        <v>52.5</v>
      </c>
      <c r="K179" s="17">
        <f t="shared" si="215"/>
        <v>52.5</v>
      </c>
      <c r="L179" s="17">
        <f t="shared" si="215"/>
        <v>52.5</v>
      </c>
      <c r="M179" s="17">
        <f>M180+M181+M182</f>
        <v>384.9</v>
      </c>
      <c r="N179" s="1"/>
      <c r="O179" s="1"/>
      <c r="P179" s="1"/>
      <c r="Q179" s="1"/>
      <c r="R179" s="1"/>
    </row>
    <row r="180" spans="1:18" ht="18.350000000000001" x14ac:dyDescent="0.3">
      <c r="A180" s="11">
        <v>168</v>
      </c>
      <c r="B180" s="33"/>
      <c r="C180" s="18" t="s">
        <v>8</v>
      </c>
      <c r="D180" s="19">
        <v>0</v>
      </c>
      <c r="E180" s="15">
        <v>0</v>
      </c>
      <c r="F180" s="15">
        <v>0</v>
      </c>
      <c r="G180" s="19">
        <v>0</v>
      </c>
      <c r="H180" s="19">
        <v>0</v>
      </c>
      <c r="I180" s="19">
        <v>0</v>
      </c>
      <c r="J180" s="19">
        <f>I180</f>
        <v>0</v>
      </c>
      <c r="K180" s="19">
        <f t="shared" ref="K180:K181" si="216">J180</f>
        <v>0</v>
      </c>
      <c r="L180" s="19">
        <f t="shared" ref="L180:L181" si="217">K180</f>
        <v>0</v>
      </c>
      <c r="M180" s="19">
        <f t="shared" ref="M180" si="218">SUM(D180:L180)</f>
        <v>0</v>
      </c>
      <c r="N180" s="1"/>
      <c r="O180" s="1"/>
      <c r="P180" s="1"/>
      <c r="Q180" s="1"/>
      <c r="R180" s="1"/>
    </row>
    <row r="181" spans="1:18" ht="18.350000000000001" x14ac:dyDescent="0.3">
      <c r="A181" s="11">
        <v>169</v>
      </c>
      <c r="B181" s="33"/>
      <c r="C181" s="18" t="s">
        <v>9</v>
      </c>
      <c r="D181" s="19">
        <v>0</v>
      </c>
      <c r="E181" s="15">
        <v>0</v>
      </c>
      <c r="F181" s="15">
        <v>122.4</v>
      </c>
      <c r="G181" s="19">
        <v>0</v>
      </c>
      <c r="H181" s="19">
        <v>0</v>
      </c>
      <c r="I181" s="19">
        <v>0</v>
      </c>
      <c r="J181" s="19">
        <f t="shared" ref="J181" si="219">I181</f>
        <v>0</v>
      </c>
      <c r="K181" s="19">
        <f t="shared" si="216"/>
        <v>0</v>
      </c>
      <c r="L181" s="19">
        <f t="shared" si="217"/>
        <v>0</v>
      </c>
      <c r="M181" s="19">
        <f>SUM(D181:L181)</f>
        <v>122.4</v>
      </c>
      <c r="N181" s="1"/>
      <c r="O181" s="1"/>
      <c r="P181" s="1"/>
      <c r="Q181" s="1"/>
      <c r="R181" s="1"/>
    </row>
    <row r="182" spans="1:18" ht="18.350000000000001" x14ac:dyDescent="0.3">
      <c r="A182" s="11">
        <v>170</v>
      </c>
      <c r="B182" s="34"/>
      <c r="C182" s="18" t="s">
        <v>10</v>
      </c>
      <c r="D182" s="19">
        <v>0</v>
      </c>
      <c r="E182" s="15">
        <v>0</v>
      </c>
      <c r="F182" s="15">
        <v>52.5</v>
      </c>
      <c r="G182" s="19">
        <v>0</v>
      </c>
      <c r="H182" s="19">
        <v>0</v>
      </c>
      <c r="I182" s="19">
        <v>52.5</v>
      </c>
      <c r="J182" s="19">
        <v>52.5</v>
      </c>
      <c r="K182" s="19">
        <v>52.5</v>
      </c>
      <c r="L182" s="19">
        <v>52.5</v>
      </c>
      <c r="M182" s="19">
        <f>SUM(D182:L182)</f>
        <v>262.5</v>
      </c>
      <c r="N182" s="1"/>
      <c r="O182" s="1"/>
      <c r="P182" s="1"/>
      <c r="Q182" s="1"/>
      <c r="R182" s="1"/>
    </row>
    <row r="183" spans="1:18" ht="18.350000000000001" x14ac:dyDescent="0.3">
      <c r="A183" s="24">
        <v>171</v>
      </c>
      <c r="B183" s="26" t="s">
        <v>67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8"/>
      <c r="N183" s="1"/>
      <c r="O183" s="1"/>
      <c r="P183" s="1"/>
      <c r="Q183" s="1"/>
      <c r="R183" s="1"/>
    </row>
    <row r="184" spans="1:18" ht="31.6" customHeight="1" x14ac:dyDescent="0.3">
      <c r="A184" s="11">
        <v>172</v>
      </c>
      <c r="B184" s="32" t="s">
        <v>76</v>
      </c>
      <c r="C184" s="16" t="s">
        <v>7</v>
      </c>
      <c r="D184" s="17">
        <f t="shared" ref="D184" si="220">D185+D186+D187</f>
        <v>103649.84</v>
      </c>
      <c r="E184" s="13">
        <f t="shared" ref="E184:M184" si="221">E185+E186+E187</f>
        <v>37101.5</v>
      </c>
      <c r="F184" s="13">
        <f t="shared" si="221"/>
        <v>86629.06</v>
      </c>
      <c r="G184" s="17">
        <f t="shared" si="221"/>
        <v>40893.9</v>
      </c>
      <c r="H184" s="17">
        <f t="shared" si="221"/>
        <v>42541.599999999999</v>
      </c>
      <c r="I184" s="17">
        <f t="shared" si="221"/>
        <v>33122.54</v>
      </c>
      <c r="J184" s="17">
        <f t="shared" si="221"/>
        <v>33122.54</v>
      </c>
      <c r="K184" s="17">
        <f t="shared" si="221"/>
        <v>33122.54</v>
      </c>
      <c r="L184" s="17">
        <f t="shared" si="221"/>
        <v>33122.54</v>
      </c>
      <c r="M184" s="17">
        <f t="shared" si="221"/>
        <v>443306.05999999994</v>
      </c>
      <c r="N184" s="1"/>
      <c r="O184" s="1"/>
      <c r="P184" s="1"/>
      <c r="Q184" s="1"/>
      <c r="R184" s="1"/>
    </row>
    <row r="185" spans="1:18" ht="18.350000000000001" x14ac:dyDescent="0.3">
      <c r="A185" s="11">
        <v>173</v>
      </c>
      <c r="B185" s="33"/>
      <c r="C185" s="18" t="s">
        <v>8</v>
      </c>
      <c r="D185" s="19">
        <v>0</v>
      </c>
      <c r="E185" s="15">
        <v>75.5</v>
      </c>
      <c r="F185" s="15">
        <v>52</v>
      </c>
      <c r="G185" s="19">
        <v>0</v>
      </c>
      <c r="H185" s="19">
        <v>0</v>
      </c>
      <c r="I185" s="19">
        <v>0</v>
      </c>
      <c r="J185" s="19">
        <f>I185</f>
        <v>0</v>
      </c>
      <c r="K185" s="19">
        <f t="shared" ref="K185:L186" si="222">J185</f>
        <v>0</v>
      </c>
      <c r="L185" s="19">
        <f t="shared" si="222"/>
        <v>0</v>
      </c>
      <c r="M185" s="19">
        <f t="shared" ref="M185:M186" si="223">SUM(D185:L185)</f>
        <v>127.5</v>
      </c>
      <c r="N185" s="1"/>
      <c r="O185" s="1"/>
      <c r="P185" s="1"/>
      <c r="Q185" s="1"/>
      <c r="R185" s="1"/>
    </row>
    <row r="186" spans="1:18" ht="18.350000000000001" x14ac:dyDescent="0.3">
      <c r="A186" s="11">
        <v>174</v>
      </c>
      <c r="B186" s="33"/>
      <c r="C186" s="18" t="s">
        <v>9</v>
      </c>
      <c r="D186" s="19">
        <v>1903.9</v>
      </c>
      <c r="E186" s="15">
        <v>2159</v>
      </c>
      <c r="F186" s="15">
        <v>3879</v>
      </c>
      <c r="G186" s="19">
        <v>0</v>
      </c>
      <c r="H186" s="19">
        <v>0</v>
      </c>
      <c r="I186" s="19">
        <v>0</v>
      </c>
      <c r="J186" s="19">
        <f t="shared" ref="J186" si="224">I186</f>
        <v>0</v>
      </c>
      <c r="K186" s="19">
        <f t="shared" si="222"/>
        <v>0</v>
      </c>
      <c r="L186" s="19">
        <f t="shared" si="222"/>
        <v>0</v>
      </c>
      <c r="M186" s="19">
        <f t="shared" si="223"/>
        <v>7941.9</v>
      </c>
      <c r="N186" s="1"/>
      <c r="O186" s="1"/>
      <c r="P186" s="1"/>
      <c r="Q186" s="1"/>
      <c r="R186" s="1"/>
    </row>
    <row r="187" spans="1:18" ht="18.350000000000001" x14ac:dyDescent="0.3">
      <c r="A187" s="11">
        <v>175</v>
      </c>
      <c r="B187" s="34"/>
      <c r="C187" s="18" t="s">
        <v>10</v>
      </c>
      <c r="D187" s="19">
        <v>101745.94</v>
      </c>
      <c r="E187" s="15">
        <v>34867</v>
      </c>
      <c r="F187" s="15">
        <v>82698.06</v>
      </c>
      <c r="G187" s="19">
        <v>40893.9</v>
      </c>
      <c r="H187" s="19">
        <v>42541.599999999999</v>
      </c>
      <c r="I187" s="19">
        <v>33122.54</v>
      </c>
      <c r="J187" s="19">
        <v>33122.54</v>
      </c>
      <c r="K187" s="19">
        <v>33122.54</v>
      </c>
      <c r="L187" s="19">
        <v>33122.54</v>
      </c>
      <c r="M187" s="19">
        <f>SUM(D187:L187)</f>
        <v>435236.65999999992</v>
      </c>
      <c r="N187" s="1"/>
      <c r="O187" s="1"/>
      <c r="P187" s="1"/>
      <c r="Q187" s="1"/>
      <c r="R187" s="1"/>
    </row>
    <row r="188" spans="1:18" ht="18.350000000000001" x14ac:dyDescent="0.3">
      <c r="A188" s="24">
        <v>176</v>
      </c>
      <c r="B188" s="26" t="s">
        <v>68</v>
      </c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8"/>
      <c r="N188" s="1"/>
      <c r="O188" s="1"/>
      <c r="P188" s="1"/>
      <c r="Q188" s="1"/>
      <c r="R188" s="1"/>
    </row>
    <row r="189" spans="1:18" ht="31.6" customHeight="1" x14ac:dyDescent="0.3">
      <c r="A189" s="11">
        <v>177</v>
      </c>
      <c r="B189" s="56" t="s">
        <v>79</v>
      </c>
      <c r="C189" s="16" t="s">
        <v>7</v>
      </c>
      <c r="D189" s="17">
        <f t="shared" ref="D189" si="225">D190+D191+D192</f>
        <v>4255.9799999999996</v>
      </c>
      <c r="E189" s="13">
        <f t="shared" ref="E189" si="226">E190+E191+E192</f>
        <v>1545.45</v>
      </c>
      <c r="F189" s="13">
        <f>F190+F191+F192</f>
        <v>1833.5</v>
      </c>
      <c r="G189" s="17">
        <f t="shared" ref="G189" si="227">G190+G191+G192</f>
        <v>1633</v>
      </c>
      <c r="H189" s="17">
        <f t="shared" ref="H189" si="228">H190+H191+H192</f>
        <v>1682.9</v>
      </c>
      <c r="I189" s="17">
        <f t="shared" ref="I189" si="229">I190+I191+I192</f>
        <v>1133.1300000000001</v>
      </c>
      <c r="J189" s="17">
        <f t="shared" ref="J189:L189" si="230">J190+J191+J192</f>
        <v>1133.1300000000001</v>
      </c>
      <c r="K189" s="17">
        <f t="shared" si="230"/>
        <v>1133.1300000000001</v>
      </c>
      <c r="L189" s="17">
        <f t="shared" si="230"/>
        <v>1133.1300000000001</v>
      </c>
      <c r="M189" s="17">
        <f t="shared" ref="M189" si="231">M190+M191+M192</f>
        <v>15483.35</v>
      </c>
      <c r="N189" s="1"/>
      <c r="O189" s="1"/>
      <c r="P189" s="1"/>
      <c r="Q189" s="1"/>
      <c r="R189" s="1"/>
    </row>
    <row r="190" spans="1:18" ht="18.350000000000001" x14ac:dyDescent="0.3">
      <c r="A190" s="11">
        <v>178</v>
      </c>
      <c r="B190" s="57"/>
      <c r="C190" s="18" t="s">
        <v>8</v>
      </c>
      <c r="D190" s="19">
        <v>0</v>
      </c>
      <c r="E190" s="15">
        <v>0</v>
      </c>
      <c r="F190" s="15">
        <v>0</v>
      </c>
      <c r="G190" s="19">
        <v>0</v>
      </c>
      <c r="H190" s="19">
        <v>0</v>
      </c>
      <c r="I190" s="19">
        <v>0</v>
      </c>
      <c r="J190" s="19">
        <f>I190</f>
        <v>0</v>
      </c>
      <c r="K190" s="19">
        <f t="shared" ref="K190:L190" si="232">J190</f>
        <v>0</v>
      </c>
      <c r="L190" s="19">
        <f t="shared" si="232"/>
        <v>0</v>
      </c>
      <c r="M190" s="19">
        <f t="shared" ref="M190:M191" si="233">SUM(D190:L190)</f>
        <v>0</v>
      </c>
      <c r="N190" s="1"/>
      <c r="O190" s="1"/>
      <c r="P190" s="1"/>
      <c r="Q190" s="1"/>
      <c r="R190" s="1"/>
    </row>
    <row r="191" spans="1:18" ht="18.350000000000001" x14ac:dyDescent="0.3">
      <c r="A191" s="11">
        <v>179</v>
      </c>
      <c r="B191" s="57"/>
      <c r="C191" s="18" t="s">
        <v>9</v>
      </c>
      <c r="D191" s="19">
        <v>0</v>
      </c>
      <c r="E191" s="15">
        <v>122.4</v>
      </c>
      <c r="F191" s="15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f t="shared" si="233"/>
        <v>122.4</v>
      </c>
      <c r="N191" s="1"/>
      <c r="O191" s="1"/>
      <c r="P191" s="1"/>
      <c r="Q191" s="1"/>
      <c r="R191" s="1"/>
    </row>
    <row r="192" spans="1:18" ht="18.350000000000001" x14ac:dyDescent="0.3">
      <c r="A192" s="11">
        <v>180</v>
      </c>
      <c r="B192" s="58"/>
      <c r="C192" s="18" t="s">
        <v>10</v>
      </c>
      <c r="D192" s="19">
        <v>4255.9799999999996</v>
      </c>
      <c r="E192" s="15">
        <f>1370.55+52.5</f>
        <v>1423.05</v>
      </c>
      <c r="F192" s="15">
        <v>1833.5</v>
      </c>
      <c r="G192" s="19">
        <v>1633</v>
      </c>
      <c r="H192" s="19">
        <v>1682.9</v>
      </c>
      <c r="I192" s="19">
        <v>1133.1300000000001</v>
      </c>
      <c r="J192" s="19">
        <v>1133.1300000000001</v>
      </c>
      <c r="K192" s="19">
        <v>1133.1300000000001</v>
      </c>
      <c r="L192" s="19">
        <v>1133.1300000000001</v>
      </c>
      <c r="M192" s="19">
        <f>SUM(D192:L192)</f>
        <v>15360.95</v>
      </c>
      <c r="N192" s="1"/>
      <c r="O192" s="1"/>
      <c r="P192" s="1"/>
      <c r="Q192" s="1"/>
      <c r="R192" s="1"/>
    </row>
    <row r="193" spans="1:18" ht="18.350000000000001" x14ac:dyDescent="0.3">
      <c r="A193" s="24">
        <v>181</v>
      </c>
      <c r="B193" s="26" t="s">
        <v>69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8"/>
      <c r="N193" s="1"/>
      <c r="O193" s="1"/>
      <c r="P193" s="1"/>
      <c r="Q193" s="1"/>
      <c r="R193" s="1"/>
    </row>
    <row r="194" spans="1:18" ht="31.6" customHeight="1" x14ac:dyDescent="0.3">
      <c r="A194" s="11">
        <v>182</v>
      </c>
      <c r="B194" s="56" t="s">
        <v>30</v>
      </c>
      <c r="C194" s="16" t="s">
        <v>7</v>
      </c>
      <c r="D194" s="17">
        <f t="shared" ref="D194" si="234">D195+D196+D197</f>
        <v>2487.799</v>
      </c>
      <c r="E194" s="13">
        <f t="shared" ref="E194" si="235">E195+E196+E197</f>
        <v>1071.4000000000001</v>
      </c>
      <c r="F194" s="13">
        <f>F195+F196+F197</f>
        <v>1843.3</v>
      </c>
      <c r="G194" s="17">
        <f t="shared" ref="G194" si="236">G195+G196+G197</f>
        <v>1518.71</v>
      </c>
      <c r="H194" s="17">
        <f t="shared" ref="H194" si="237">H195+H196+H197</f>
        <v>1518.71</v>
      </c>
      <c r="I194" s="17">
        <f t="shared" ref="I194" si="238">I195+I196+I197</f>
        <v>1043.28</v>
      </c>
      <c r="J194" s="17">
        <f t="shared" ref="J194:L194" si="239">J195+J196+J197</f>
        <v>1043.279</v>
      </c>
      <c r="K194" s="17">
        <f t="shared" si="239"/>
        <v>1043.2796000000001</v>
      </c>
      <c r="L194" s="17">
        <f t="shared" si="239"/>
        <v>1043.2796000000001</v>
      </c>
      <c r="M194" s="17">
        <f t="shared" ref="M194" si="240">M195+M196+M197</f>
        <v>12613.037200000001</v>
      </c>
      <c r="N194" s="1"/>
      <c r="O194" s="1"/>
      <c r="P194" s="1"/>
      <c r="Q194" s="1"/>
      <c r="R194" s="1"/>
    </row>
    <row r="195" spans="1:18" ht="18.350000000000001" x14ac:dyDescent="0.3">
      <c r="A195" s="11">
        <v>183</v>
      </c>
      <c r="B195" s="57"/>
      <c r="C195" s="18" t="s">
        <v>8</v>
      </c>
      <c r="D195" s="19">
        <v>0</v>
      </c>
      <c r="E195" s="15">
        <v>0</v>
      </c>
      <c r="F195" s="15">
        <v>0</v>
      </c>
      <c r="G195" s="19">
        <v>0</v>
      </c>
      <c r="H195" s="19">
        <v>0</v>
      </c>
      <c r="I195" s="19">
        <v>0</v>
      </c>
      <c r="J195" s="19">
        <f>I195</f>
        <v>0</v>
      </c>
      <c r="K195" s="19">
        <f t="shared" ref="K195:L196" si="241">J195</f>
        <v>0</v>
      </c>
      <c r="L195" s="19">
        <f t="shared" si="241"/>
        <v>0</v>
      </c>
      <c r="M195" s="19">
        <f t="shared" ref="M195:M196" si="242">SUM(D195:L195)</f>
        <v>0</v>
      </c>
      <c r="N195" s="1"/>
      <c r="O195" s="1"/>
      <c r="P195" s="1"/>
      <c r="Q195" s="1"/>
      <c r="R195" s="1"/>
    </row>
    <row r="196" spans="1:18" ht="18.350000000000001" x14ac:dyDescent="0.3">
      <c r="A196" s="11">
        <v>184</v>
      </c>
      <c r="B196" s="57"/>
      <c r="C196" s="18" t="s">
        <v>9</v>
      </c>
      <c r="D196" s="19">
        <v>0</v>
      </c>
      <c r="E196" s="15">
        <v>0</v>
      </c>
      <c r="F196" s="15">
        <v>125.8</v>
      </c>
      <c r="G196" s="19">
        <v>0</v>
      </c>
      <c r="H196" s="19">
        <v>0</v>
      </c>
      <c r="I196" s="19">
        <v>0</v>
      </c>
      <c r="J196" s="19">
        <f t="shared" ref="J196" si="243">I196</f>
        <v>0</v>
      </c>
      <c r="K196" s="19">
        <f t="shared" si="241"/>
        <v>0</v>
      </c>
      <c r="L196" s="19">
        <f t="shared" si="241"/>
        <v>0</v>
      </c>
      <c r="M196" s="19">
        <f t="shared" si="242"/>
        <v>125.8</v>
      </c>
      <c r="N196" s="1"/>
      <c r="O196" s="1"/>
      <c r="P196" s="1"/>
      <c r="Q196" s="1"/>
      <c r="R196" s="1"/>
    </row>
    <row r="197" spans="1:18" ht="18.350000000000001" x14ac:dyDescent="0.3">
      <c r="A197" s="11">
        <v>185</v>
      </c>
      <c r="B197" s="58"/>
      <c r="C197" s="18" t="s">
        <v>10</v>
      </c>
      <c r="D197" s="19">
        <v>2487.799</v>
      </c>
      <c r="E197" s="15">
        <v>1071.4000000000001</v>
      </c>
      <c r="F197" s="15">
        <v>1717.5</v>
      </c>
      <c r="G197" s="19">
        <v>1518.71</v>
      </c>
      <c r="H197" s="19">
        <v>1518.71</v>
      </c>
      <c r="I197" s="19">
        <v>1043.28</v>
      </c>
      <c r="J197" s="19">
        <v>1043.279</v>
      </c>
      <c r="K197" s="19">
        <v>1043.2796000000001</v>
      </c>
      <c r="L197" s="19">
        <v>1043.2796000000001</v>
      </c>
      <c r="M197" s="19">
        <f>SUM(D197:L197)</f>
        <v>12487.237200000001</v>
      </c>
      <c r="N197" s="1"/>
      <c r="O197" s="1"/>
      <c r="P197" s="1"/>
      <c r="Q197" s="1"/>
      <c r="R197" s="1"/>
    </row>
    <row r="198" spans="1:18" ht="18.350000000000001" x14ac:dyDescent="0.3">
      <c r="A198" s="24">
        <v>186</v>
      </c>
      <c r="B198" s="26" t="s">
        <v>70</v>
      </c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8"/>
      <c r="N198" s="1"/>
      <c r="O198" s="1"/>
      <c r="P198" s="1"/>
      <c r="Q198" s="1"/>
      <c r="R198" s="1"/>
    </row>
    <row r="199" spans="1:18" ht="31.6" customHeight="1" x14ac:dyDescent="0.3">
      <c r="A199" s="11">
        <v>187</v>
      </c>
      <c r="B199" s="56" t="s">
        <v>79</v>
      </c>
      <c r="C199" s="16" t="s">
        <v>7</v>
      </c>
      <c r="D199" s="17">
        <f t="shared" ref="D199" si="244">D200+D201+D202</f>
        <v>1637.95</v>
      </c>
      <c r="E199" s="13">
        <f t="shared" ref="E199" si="245">E200+E201+E202</f>
        <v>853.50300000000004</v>
      </c>
      <c r="F199" s="13">
        <f>F200+F201+F202</f>
        <v>1136.8670000000002</v>
      </c>
      <c r="G199" s="17">
        <f t="shared" ref="G199" si="246">G200+G201+G202</f>
        <v>1136.867</v>
      </c>
      <c r="H199" s="17">
        <f t="shared" ref="H199" si="247">H200+H201+H202</f>
        <v>1136.867</v>
      </c>
      <c r="I199" s="17">
        <f t="shared" ref="I199" si="248">I200+I201+I202</f>
        <v>209.33999999999997</v>
      </c>
      <c r="J199" s="17">
        <f t="shared" ref="J199:L199" si="249">J200+J201+J202</f>
        <v>209.33999999999997</v>
      </c>
      <c r="K199" s="17">
        <f t="shared" si="249"/>
        <v>209.33999999999997</v>
      </c>
      <c r="L199" s="17">
        <f t="shared" si="249"/>
        <v>209.33999999999997</v>
      </c>
      <c r="M199" s="17">
        <f t="shared" ref="M199" si="250">M200+M201+M202</f>
        <v>6739.4140000000007</v>
      </c>
      <c r="N199" s="1"/>
      <c r="O199" s="1"/>
      <c r="P199" s="1"/>
      <c r="Q199" s="1"/>
      <c r="R199" s="1"/>
    </row>
    <row r="200" spans="1:18" ht="18.350000000000001" x14ac:dyDescent="0.3">
      <c r="A200" s="11">
        <v>188</v>
      </c>
      <c r="B200" s="57"/>
      <c r="C200" s="18" t="s">
        <v>8</v>
      </c>
      <c r="D200" s="19">
        <v>0</v>
      </c>
      <c r="E200" s="15">
        <v>0</v>
      </c>
      <c r="F200" s="15">
        <v>0</v>
      </c>
      <c r="G200" s="19">
        <v>0</v>
      </c>
      <c r="H200" s="19">
        <v>0</v>
      </c>
      <c r="I200" s="19">
        <v>0</v>
      </c>
      <c r="J200" s="19">
        <f>I200</f>
        <v>0</v>
      </c>
      <c r="K200" s="19">
        <f t="shared" ref="K200:L201" si="251">J200</f>
        <v>0</v>
      </c>
      <c r="L200" s="19">
        <f t="shared" si="251"/>
        <v>0</v>
      </c>
      <c r="M200" s="19">
        <f t="shared" ref="M200:M201" si="252">SUM(D200:L200)</f>
        <v>0</v>
      </c>
      <c r="N200" s="1"/>
      <c r="O200" s="1"/>
      <c r="P200" s="1"/>
      <c r="Q200" s="1"/>
      <c r="R200" s="1"/>
    </row>
    <row r="201" spans="1:18" ht="18.350000000000001" x14ac:dyDescent="0.3">
      <c r="A201" s="11">
        <v>189</v>
      </c>
      <c r="B201" s="57"/>
      <c r="C201" s="18" t="s">
        <v>9</v>
      </c>
      <c r="D201" s="19">
        <v>0</v>
      </c>
      <c r="E201" s="15">
        <v>69</v>
      </c>
      <c r="F201" s="15">
        <v>77.400000000000006</v>
      </c>
      <c r="G201" s="19">
        <v>0</v>
      </c>
      <c r="H201" s="19">
        <v>0</v>
      </c>
      <c r="I201" s="19">
        <v>0</v>
      </c>
      <c r="J201" s="19">
        <f t="shared" ref="J201" si="253">I201</f>
        <v>0</v>
      </c>
      <c r="K201" s="19">
        <f t="shared" si="251"/>
        <v>0</v>
      </c>
      <c r="L201" s="19">
        <f t="shared" si="251"/>
        <v>0</v>
      </c>
      <c r="M201" s="19">
        <f t="shared" si="252"/>
        <v>146.4</v>
      </c>
      <c r="N201" s="1"/>
      <c r="O201" s="1"/>
      <c r="P201" s="1"/>
      <c r="Q201" s="1"/>
      <c r="R201" s="1"/>
    </row>
    <row r="202" spans="1:18" ht="18.350000000000001" x14ac:dyDescent="0.3">
      <c r="A202" s="11">
        <v>190</v>
      </c>
      <c r="B202" s="58"/>
      <c r="C202" s="18" t="s">
        <v>10</v>
      </c>
      <c r="D202" s="19">
        <v>1637.95</v>
      </c>
      <c r="E202" s="15">
        <v>784.50300000000004</v>
      </c>
      <c r="F202" s="15">
        <v>1059.4670000000001</v>
      </c>
      <c r="G202" s="19">
        <v>1136.867</v>
      </c>
      <c r="H202" s="19">
        <v>1136.867</v>
      </c>
      <c r="I202" s="19">
        <v>209.33999999999997</v>
      </c>
      <c r="J202" s="19">
        <v>209.33999999999997</v>
      </c>
      <c r="K202" s="19">
        <v>209.33999999999997</v>
      </c>
      <c r="L202" s="19">
        <v>209.33999999999997</v>
      </c>
      <c r="M202" s="19">
        <f>SUM(D202:L202)</f>
        <v>6593.014000000001</v>
      </c>
      <c r="N202" s="1"/>
      <c r="O202" s="1"/>
      <c r="P202" s="1"/>
      <c r="Q202" s="1"/>
      <c r="R202" s="1"/>
    </row>
    <row r="203" spans="1:18" ht="25.5" customHeight="1" x14ac:dyDescent="0.3">
      <c r="A203" s="10">
        <v>191</v>
      </c>
      <c r="B203" s="29" t="s">
        <v>33</v>
      </c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1"/>
      <c r="N203" s="1"/>
      <c r="O203" s="1"/>
      <c r="P203" s="1"/>
      <c r="Q203" s="1"/>
      <c r="R203" s="1"/>
    </row>
    <row r="204" spans="1:18" ht="33.799999999999997" customHeight="1" x14ac:dyDescent="0.3">
      <c r="A204" s="11">
        <v>192</v>
      </c>
      <c r="B204" s="35" t="s">
        <v>34</v>
      </c>
      <c r="C204" s="12" t="s">
        <v>27</v>
      </c>
      <c r="D204" s="13">
        <f t="shared" ref="D204:L206" si="254">D224+D219+D214+D209+D229</f>
        <v>587935.6</v>
      </c>
      <c r="E204" s="13">
        <f t="shared" si="254"/>
        <v>356140.37</v>
      </c>
      <c r="F204" s="13">
        <f t="shared" si="254"/>
        <v>414200.74999999994</v>
      </c>
      <c r="G204" s="13">
        <f t="shared" si="254"/>
        <v>183168.41</v>
      </c>
      <c r="H204" s="13">
        <f>H224+H219+H214+H209+H229</f>
        <v>125049.16</v>
      </c>
      <c r="I204" s="13">
        <f t="shared" si="254"/>
        <v>29202.400000000001</v>
      </c>
      <c r="J204" s="13">
        <f t="shared" si="254"/>
        <v>29202.400000000001</v>
      </c>
      <c r="K204" s="13">
        <f t="shared" si="254"/>
        <v>29202.400000000001</v>
      </c>
      <c r="L204" s="13">
        <f t="shared" si="254"/>
        <v>29202.400000000001</v>
      </c>
      <c r="M204" s="13">
        <f>M205+M206+M207</f>
        <v>1783303.8899999997</v>
      </c>
      <c r="N204" s="1"/>
      <c r="O204" s="1"/>
      <c r="P204" s="1"/>
      <c r="Q204" s="1"/>
      <c r="R204" s="1"/>
    </row>
    <row r="205" spans="1:18" ht="18.350000000000001" x14ac:dyDescent="0.3">
      <c r="A205" s="11">
        <v>193</v>
      </c>
      <c r="B205" s="36"/>
      <c r="C205" s="14" t="s">
        <v>8</v>
      </c>
      <c r="D205" s="15">
        <f t="shared" si="254"/>
        <v>117625.9</v>
      </c>
      <c r="E205" s="15">
        <f t="shared" ref="E205:G207" si="255">E225+E220+E215+E210+E230</f>
        <v>0</v>
      </c>
      <c r="F205" s="15">
        <f t="shared" si="255"/>
        <v>0</v>
      </c>
      <c r="G205" s="15">
        <f t="shared" si="255"/>
        <v>0</v>
      </c>
      <c r="H205" s="15">
        <f>H225+H220+H215+H210+H230</f>
        <v>0</v>
      </c>
      <c r="I205" s="15">
        <f t="shared" si="254"/>
        <v>0</v>
      </c>
      <c r="J205" s="15">
        <f t="shared" si="254"/>
        <v>0</v>
      </c>
      <c r="K205" s="15">
        <f t="shared" si="254"/>
        <v>0</v>
      </c>
      <c r="L205" s="15">
        <f t="shared" si="254"/>
        <v>0</v>
      </c>
      <c r="M205" s="15">
        <f t="shared" ref="M205:M206" si="256">SUM(D205:L205)</f>
        <v>117625.9</v>
      </c>
      <c r="N205" s="1"/>
      <c r="O205" s="1"/>
      <c r="P205" s="1"/>
      <c r="Q205" s="1"/>
      <c r="R205" s="1"/>
    </row>
    <row r="206" spans="1:18" ht="18.350000000000001" x14ac:dyDescent="0.3">
      <c r="A206" s="11">
        <v>194</v>
      </c>
      <c r="B206" s="36"/>
      <c r="C206" s="14" t="s">
        <v>9</v>
      </c>
      <c r="D206" s="15">
        <f t="shared" si="254"/>
        <v>30100.6</v>
      </c>
      <c r="E206" s="15">
        <f t="shared" si="255"/>
        <v>152581.4</v>
      </c>
      <c r="F206" s="15">
        <f t="shared" si="255"/>
        <v>83838</v>
      </c>
      <c r="G206" s="15">
        <f t="shared" si="255"/>
        <v>7613.3</v>
      </c>
      <c r="H206" s="15">
        <f>H226+H221+H216+H211+H231</f>
        <v>210.6</v>
      </c>
      <c r="I206" s="15">
        <f t="shared" si="254"/>
        <v>0</v>
      </c>
      <c r="J206" s="15">
        <f t="shared" si="254"/>
        <v>0</v>
      </c>
      <c r="K206" s="15">
        <f t="shared" si="254"/>
        <v>0</v>
      </c>
      <c r="L206" s="15">
        <f t="shared" si="254"/>
        <v>0</v>
      </c>
      <c r="M206" s="15">
        <f t="shared" si="256"/>
        <v>274343.89999999997</v>
      </c>
      <c r="N206" s="1"/>
      <c r="O206" s="1"/>
      <c r="P206" s="1"/>
      <c r="Q206" s="1"/>
      <c r="R206" s="1"/>
    </row>
    <row r="207" spans="1:18" ht="18.350000000000001" x14ac:dyDescent="0.3">
      <c r="A207" s="11">
        <v>195</v>
      </c>
      <c r="B207" s="37"/>
      <c r="C207" s="14" t="s">
        <v>10</v>
      </c>
      <c r="D207" s="15">
        <f>D227+D222+D217+D212+D232</f>
        <v>440209.1</v>
      </c>
      <c r="E207" s="15">
        <f t="shared" si="255"/>
        <v>203558.96999999997</v>
      </c>
      <c r="F207" s="15">
        <f t="shared" si="255"/>
        <v>330362.75000000006</v>
      </c>
      <c r="G207" s="15">
        <f t="shared" si="255"/>
        <v>175555.11</v>
      </c>
      <c r="H207" s="15">
        <f>H227+H222+H217+H212+H232</f>
        <v>124838.56</v>
      </c>
      <c r="I207" s="15">
        <f t="shared" ref="I207:L207" si="257">I227+I222+I217+I212+I232</f>
        <v>29202.400000000001</v>
      </c>
      <c r="J207" s="15">
        <f t="shared" si="257"/>
        <v>29202.400000000001</v>
      </c>
      <c r="K207" s="15">
        <f t="shared" si="257"/>
        <v>29202.400000000001</v>
      </c>
      <c r="L207" s="15">
        <f t="shared" si="257"/>
        <v>29202.400000000001</v>
      </c>
      <c r="M207" s="15">
        <f>SUM(D207:L207)</f>
        <v>1391334.0899999999</v>
      </c>
      <c r="N207" s="1"/>
      <c r="O207" s="1"/>
      <c r="P207" s="1"/>
      <c r="Q207" s="1" t="s">
        <v>24</v>
      </c>
      <c r="R207" s="1"/>
    </row>
    <row r="208" spans="1:18" ht="18.350000000000001" x14ac:dyDescent="0.3">
      <c r="A208" s="24">
        <v>196</v>
      </c>
      <c r="B208" s="26" t="s">
        <v>71</v>
      </c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8"/>
      <c r="N208" s="1"/>
      <c r="O208" s="1"/>
      <c r="P208" s="1"/>
      <c r="Q208" s="1"/>
      <c r="R208" s="1"/>
    </row>
    <row r="209" spans="1:18" ht="31.6" customHeight="1" x14ac:dyDescent="0.3">
      <c r="A209" s="11">
        <v>197</v>
      </c>
      <c r="B209" s="56" t="s">
        <v>35</v>
      </c>
      <c r="C209" s="16" t="s">
        <v>7</v>
      </c>
      <c r="D209" s="17">
        <f t="shared" ref="D209:E209" si="258">D210+D211+D212</f>
        <v>62679.7</v>
      </c>
      <c r="E209" s="13">
        <f t="shared" si="258"/>
        <v>18205.12</v>
      </c>
      <c r="F209" s="13">
        <f>F210+F211+F212</f>
        <v>18166.7</v>
      </c>
      <c r="G209" s="17">
        <f t="shared" ref="G209" si="259">G210+G211+G212</f>
        <v>16339.5</v>
      </c>
      <c r="H209" s="17">
        <f t="shared" ref="H209" si="260">H210+H211+H212</f>
        <v>16339.5</v>
      </c>
      <c r="I209" s="17">
        <f t="shared" ref="I209" si="261">I210+I211+I212</f>
        <v>14776.8</v>
      </c>
      <c r="J209" s="17">
        <f t="shared" ref="J209:L209" si="262">J210+J211+J212</f>
        <v>14776.8</v>
      </c>
      <c r="K209" s="17">
        <f t="shared" si="262"/>
        <v>14776.8</v>
      </c>
      <c r="L209" s="17">
        <f t="shared" si="262"/>
        <v>14776.8</v>
      </c>
      <c r="M209" s="17">
        <f t="shared" ref="M209" si="263">M210+M211+M212</f>
        <v>190837.71999999994</v>
      </c>
      <c r="N209" s="1"/>
      <c r="O209" s="1"/>
      <c r="P209" s="1"/>
      <c r="Q209" s="1"/>
      <c r="R209" s="1"/>
    </row>
    <row r="210" spans="1:18" ht="18.350000000000001" x14ac:dyDescent="0.3">
      <c r="A210" s="11">
        <v>198</v>
      </c>
      <c r="B210" s="57"/>
      <c r="C210" s="18" t="s">
        <v>8</v>
      </c>
      <c r="D210" s="19">
        <v>0</v>
      </c>
      <c r="E210" s="15">
        <v>0</v>
      </c>
      <c r="F210" s="15">
        <v>0</v>
      </c>
      <c r="G210" s="19">
        <v>0</v>
      </c>
      <c r="H210" s="19">
        <v>0</v>
      </c>
      <c r="I210" s="19">
        <v>0</v>
      </c>
      <c r="J210" s="19">
        <f>I210</f>
        <v>0</v>
      </c>
      <c r="K210" s="19">
        <f t="shared" ref="K210:L211" si="264">J210</f>
        <v>0</v>
      </c>
      <c r="L210" s="19">
        <f t="shared" si="264"/>
        <v>0</v>
      </c>
      <c r="M210" s="19">
        <f>J210*6+I210+H210+G210+F210+E210+D210</f>
        <v>0</v>
      </c>
      <c r="N210" s="1"/>
      <c r="O210" s="1"/>
      <c r="P210" s="1"/>
      <c r="Q210" s="1"/>
      <c r="R210" s="1"/>
    </row>
    <row r="211" spans="1:18" ht="18.350000000000001" x14ac:dyDescent="0.3">
      <c r="A211" s="11">
        <v>199</v>
      </c>
      <c r="B211" s="57"/>
      <c r="C211" s="18" t="s">
        <v>9</v>
      </c>
      <c r="D211" s="19">
        <v>0</v>
      </c>
      <c r="E211" s="15">
        <v>0</v>
      </c>
      <c r="F211" s="15">
        <v>0</v>
      </c>
      <c r="G211" s="19">
        <v>0</v>
      </c>
      <c r="H211" s="19">
        <v>0</v>
      </c>
      <c r="I211" s="19">
        <v>0</v>
      </c>
      <c r="J211" s="19">
        <f t="shared" ref="J211" si="265">I211</f>
        <v>0</v>
      </c>
      <c r="K211" s="19">
        <f t="shared" si="264"/>
        <v>0</v>
      </c>
      <c r="L211" s="19">
        <f t="shared" si="264"/>
        <v>0</v>
      </c>
      <c r="M211" s="19">
        <f t="shared" ref="M211" si="266">J211*6+I211+H211+G211+F211+E211+D211</f>
        <v>0</v>
      </c>
      <c r="N211" s="1"/>
      <c r="O211" s="1"/>
      <c r="P211" s="1"/>
      <c r="Q211" s="1"/>
      <c r="R211" s="1"/>
    </row>
    <row r="212" spans="1:18" ht="18.350000000000001" x14ac:dyDescent="0.3">
      <c r="A212" s="11">
        <v>200</v>
      </c>
      <c r="B212" s="58"/>
      <c r="C212" s="18" t="s">
        <v>10</v>
      </c>
      <c r="D212" s="19">
        <v>62679.7</v>
      </c>
      <c r="E212" s="15">
        <v>18205.12</v>
      </c>
      <c r="F212" s="15">
        <v>18166.7</v>
      </c>
      <c r="G212" s="19">
        <v>16339.5</v>
      </c>
      <c r="H212" s="19">
        <v>16339.5</v>
      </c>
      <c r="I212" s="19">
        <v>14776.8</v>
      </c>
      <c r="J212" s="19">
        <v>14776.8</v>
      </c>
      <c r="K212" s="19">
        <v>14776.8</v>
      </c>
      <c r="L212" s="19">
        <v>14776.8</v>
      </c>
      <c r="M212" s="19">
        <f>SUM(D212:L212)</f>
        <v>190837.71999999994</v>
      </c>
      <c r="N212" s="1"/>
      <c r="O212" s="1"/>
      <c r="P212" s="1"/>
      <c r="Q212" s="1"/>
      <c r="R212" s="1"/>
    </row>
    <row r="213" spans="1:18" ht="18.350000000000001" x14ac:dyDescent="0.3">
      <c r="A213" s="24">
        <v>201</v>
      </c>
      <c r="B213" s="26" t="s">
        <v>72</v>
      </c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8"/>
      <c r="N213" s="1"/>
      <c r="O213" s="1"/>
      <c r="P213" s="1"/>
      <c r="Q213" s="1"/>
      <c r="R213" s="1"/>
    </row>
    <row r="214" spans="1:18" ht="31.6" customHeight="1" x14ac:dyDescent="0.3">
      <c r="A214" s="11">
        <v>202</v>
      </c>
      <c r="B214" s="56" t="s">
        <v>36</v>
      </c>
      <c r="C214" s="16" t="s">
        <v>7</v>
      </c>
      <c r="D214" s="17">
        <f t="shared" ref="D214:E214" si="267">D215+D216+D217</f>
        <v>348567.5</v>
      </c>
      <c r="E214" s="13">
        <f t="shared" si="267"/>
        <v>242743.5</v>
      </c>
      <c r="F214" s="13">
        <f>F215+F216+F217</f>
        <v>264805.59999999998</v>
      </c>
      <c r="G214" s="17">
        <f t="shared" ref="G214" si="268">G215+G216+G217</f>
        <v>90534.9</v>
      </c>
      <c r="H214" s="17">
        <f t="shared" ref="H214" si="269">H215+H216+H217</f>
        <v>10208</v>
      </c>
      <c r="I214" s="17">
        <f t="shared" ref="I214" si="270">I215+I216+I217</f>
        <v>75</v>
      </c>
      <c r="J214" s="17">
        <f t="shared" ref="J214:L214" si="271">J215+J216+J217</f>
        <v>75</v>
      </c>
      <c r="K214" s="17">
        <f t="shared" si="271"/>
        <v>75</v>
      </c>
      <c r="L214" s="17">
        <f t="shared" si="271"/>
        <v>75</v>
      </c>
      <c r="M214" s="17">
        <f t="shared" ref="M214" si="272">M215+M216+M217</f>
        <v>957159.5</v>
      </c>
      <c r="N214" s="1"/>
      <c r="O214" s="1"/>
      <c r="P214" s="1"/>
      <c r="Q214" s="1"/>
      <c r="R214" s="1"/>
    </row>
    <row r="215" spans="1:18" ht="18.350000000000001" x14ac:dyDescent="0.3">
      <c r="A215" s="11">
        <v>203</v>
      </c>
      <c r="B215" s="57"/>
      <c r="C215" s="18" t="s">
        <v>8</v>
      </c>
      <c r="D215" s="19">
        <v>117625.9</v>
      </c>
      <c r="E215" s="15">
        <v>0</v>
      </c>
      <c r="F215" s="15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f>J215*6+I215+H215+G215+F215+E215+D215</f>
        <v>117625.9</v>
      </c>
      <c r="N215" s="1"/>
      <c r="O215" s="1"/>
      <c r="P215" s="1"/>
      <c r="Q215" s="1"/>
      <c r="R215" s="1"/>
    </row>
    <row r="216" spans="1:18" ht="18.350000000000001" x14ac:dyDescent="0.3">
      <c r="A216" s="11">
        <v>204</v>
      </c>
      <c r="B216" s="57"/>
      <c r="C216" s="18" t="s">
        <v>9</v>
      </c>
      <c r="D216" s="19">
        <v>15924.3</v>
      </c>
      <c r="E216" s="15">
        <v>152390.29999999999</v>
      </c>
      <c r="F216" s="15">
        <v>76224.7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f t="shared" ref="M216" si="273">J216*6+I216+H216+G216+F216+E216+D216</f>
        <v>244539.3</v>
      </c>
      <c r="N216" s="1"/>
      <c r="O216" s="1"/>
      <c r="P216" s="1"/>
      <c r="Q216" s="1"/>
      <c r="R216" s="1"/>
    </row>
    <row r="217" spans="1:18" ht="18.350000000000001" x14ac:dyDescent="0.3">
      <c r="A217" s="11">
        <v>205</v>
      </c>
      <c r="B217" s="58"/>
      <c r="C217" s="18" t="s">
        <v>10</v>
      </c>
      <c r="D217" s="19">
        <v>215017.3</v>
      </c>
      <c r="E217" s="15">
        <v>90353.2</v>
      </c>
      <c r="F217" s="15">
        <v>188580.9</v>
      </c>
      <c r="G217" s="19">
        <v>90534.9</v>
      </c>
      <c r="H217" s="19">
        <v>10208</v>
      </c>
      <c r="I217" s="19">
        <v>75</v>
      </c>
      <c r="J217" s="19">
        <v>75</v>
      </c>
      <c r="K217" s="19">
        <v>75</v>
      </c>
      <c r="L217" s="19">
        <v>75</v>
      </c>
      <c r="M217" s="19">
        <f>SUM(D217:L217)</f>
        <v>594994.30000000005</v>
      </c>
      <c r="N217" s="1"/>
      <c r="O217" s="1"/>
      <c r="P217" s="1"/>
      <c r="Q217" s="1"/>
      <c r="R217" s="1"/>
    </row>
    <row r="218" spans="1:18" ht="18.350000000000001" x14ac:dyDescent="0.3">
      <c r="A218" s="24">
        <v>206</v>
      </c>
      <c r="B218" s="26" t="s">
        <v>73</v>
      </c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8"/>
      <c r="N218" s="1"/>
      <c r="O218" s="1"/>
      <c r="P218" s="1"/>
      <c r="Q218" s="1"/>
      <c r="R218" s="1"/>
    </row>
    <row r="219" spans="1:18" ht="31.6" customHeight="1" x14ac:dyDescent="0.3">
      <c r="A219" s="11">
        <v>207</v>
      </c>
      <c r="B219" s="56" t="s">
        <v>34</v>
      </c>
      <c r="C219" s="16" t="s">
        <v>7</v>
      </c>
      <c r="D219" s="17">
        <f t="shared" ref="D219:E219" si="274">D220+D221+D222</f>
        <v>115035.2</v>
      </c>
      <c r="E219" s="13">
        <f t="shared" si="274"/>
        <v>57598.45</v>
      </c>
      <c r="F219" s="13">
        <f>F220+F221+F222</f>
        <v>70664.5</v>
      </c>
      <c r="G219" s="17">
        <f t="shared" ref="G219" si="275">G220+G221+G222</f>
        <v>20221.359999999997</v>
      </c>
      <c r="H219" s="17">
        <f t="shared" ref="H219" si="276">H220+H221+H222</f>
        <v>20221.359999999997</v>
      </c>
      <c r="I219" s="17">
        <f t="shared" ref="I219" si="277">I220+I221+I222</f>
        <v>11455.7</v>
      </c>
      <c r="J219" s="17">
        <f>J220+J221+J222</f>
        <v>11455.7</v>
      </c>
      <c r="K219" s="17">
        <f t="shared" ref="K219:L219" si="278">K220+K221+K222</f>
        <v>11455.7</v>
      </c>
      <c r="L219" s="17">
        <f t="shared" si="278"/>
        <v>11455.7</v>
      </c>
      <c r="M219" s="17">
        <f t="shared" ref="M219" si="279">M220+M221+M222</f>
        <v>329563.67000000004</v>
      </c>
      <c r="N219" s="1"/>
      <c r="O219" s="1"/>
      <c r="P219" s="1"/>
      <c r="Q219" s="1"/>
      <c r="R219" s="1"/>
    </row>
    <row r="220" spans="1:18" ht="18.350000000000001" x14ac:dyDescent="0.3">
      <c r="A220" s="11">
        <v>208</v>
      </c>
      <c r="B220" s="57"/>
      <c r="C220" s="18" t="s">
        <v>8</v>
      </c>
      <c r="D220" s="19">
        <v>0</v>
      </c>
      <c r="E220" s="15">
        <v>0</v>
      </c>
      <c r="F220" s="15">
        <v>0</v>
      </c>
      <c r="G220" s="19">
        <v>0</v>
      </c>
      <c r="H220" s="19">
        <v>0</v>
      </c>
      <c r="I220" s="19">
        <v>0</v>
      </c>
      <c r="J220" s="19">
        <f>I220</f>
        <v>0</v>
      </c>
      <c r="K220" s="19">
        <f t="shared" ref="K220:L220" si="280">J220</f>
        <v>0</v>
      </c>
      <c r="L220" s="19">
        <f t="shared" si="280"/>
        <v>0</v>
      </c>
      <c r="M220" s="19">
        <f t="shared" ref="M220:M221" si="281">SUM(D220:L220)</f>
        <v>0</v>
      </c>
      <c r="N220" s="1"/>
      <c r="O220" s="1"/>
      <c r="P220" s="1"/>
      <c r="Q220" s="1"/>
      <c r="R220" s="1"/>
    </row>
    <row r="221" spans="1:18" ht="18.350000000000001" x14ac:dyDescent="0.3">
      <c r="A221" s="11">
        <v>209</v>
      </c>
      <c r="B221" s="57"/>
      <c r="C221" s="18" t="s">
        <v>9</v>
      </c>
      <c r="D221" s="19">
        <v>876.7</v>
      </c>
      <c r="E221" s="15">
        <f>183+8.1</f>
        <v>191.1</v>
      </c>
      <c r="F221" s="15">
        <f>206.5+4.1</f>
        <v>210.6</v>
      </c>
      <c r="G221" s="19">
        <f>206.5+4.1</f>
        <v>210.6</v>
      </c>
      <c r="H221" s="19">
        <v>210.6</v>
      </c>
      <c r="I221" s="19">
        <v>0</v>
      </c>
      <c r="J221" s="19">
        <v>0</v>
      </c>
      <c r="K221" s="19">
        <v>0</v>
      </c>
      <c r="L221" s="19">
        <v>0</v>
      </c>
      <c r="M221" s="19">
        <f t="shared" si="281"/>
        <v>1699.5999999999997</v>
      </c>
      <c r="N221" s="1"/>
      <c r="O221" s="1"/>
      <c r="P221" s="1"/>
      <c r="Q221" s="1"/>
      <c r="R221" s="1"/>
    </row>
    <row r="222" spans="1:18" ht="18.350000000000001" x14ac:dyDescent="0.3">
      <c r="A222" s="11">
        <v>210</v>
      </c>
      <c r="B222" s="58"/>
      <c r="C222" s="18" t="s">
        <v>10</v>
      </c>
      <c r="D222" s="19">
        <v>114158.5</v>
      </c>
      <c r="E222" s="15">
        <f>57389.72+17.63</f>
        <v>57407.35</v>
      </c>
      <c r="F222" s="15">
        <v>70453.899999999994</v>
      </c>
      <c r="G222" s="19">
        <f>20010.76</f>
        <v>20010.759999999998</v>
      </c>
      <c r="H222" s="19">
        <v>20010.759999999998</v>
      </c>
      <c r="I222" s="19">
        <v>11455.7</v>
      </c>
      <c r="J222" s="19">
        <v>11455.7</v>
      </c>
      <c r="K222" s="19">
        <v>11455.7</v>
      </c>
      <c r="L222" s="19">
        <v>11455.7</v>
      </c>
      <c r="M222" s="19">
        <f>SUM(D222:L222)</f>
        <v>327864.07000000007</v>
      </c>
      <c r="N222" s="1"/>
      <c r="O222" s="1"/>
      <c r="P222" s="1"/>
      <c r="Q222" s="1"/>
      <c r="R222" s="1"/>
    </row>
    <row r="223" spans="1:18" ht="18.350000000000001" x14ac:dyDescent="0.3">
      <c r="A223" s="24">
        <v>211</v>
      </c>
      <c r="B223" s="26" t="s">
        <v>74</v>
      </c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8"/>
      <c r="N223" s="1"/>
      <c r="O223" s="1"/>
      <c r="P223" s="1"/>
      <c r="Q223" s="1"/>
      <c r="R223" s="1"/>
    </row>
    <row r="224" spans="1:18" ht="31.6" customHeight="1" x14ac:dyDescent="0.3">
      <c r="A224" s="11">
        <v>212</v>
      </c>
      <c r="B224" s="56" t="s">
        <v>34</v>
      </c>
      <c r="C224" s="16" t="s">
        <v>7</v>
      </c>
      <c r="D224" s="17">
        <f t="shared" ref="D224:E224" si="282">D225+D226+D227</f>
        <v>47323.8</v>
      </c>
      <c r="E224" s="13">
        <f t="shared" si="282"/>
        <v>37588.300000000003</v>
      </c>
      <c r="F224" s="13">
        <f>F225+F226+F227</f>
        <v>52771.6</v>
      </c>
      <c r="G224" s="17">
        <f t="shared" ref="G224" si="283">G225+G226+G227</f>
        <v>48280.3</v>
      </c>
      <c r="H224" s="17">
        <f t="shared" ref="H224" si="284">H225+H226+H227</f>
        <v>78280.3</v>
      </c>
      <c r="I224" s="17">
        <f t="shared" ref="I224" si="285">I225+I226+I227</f>
        <v>2894.9</v>
      </c>
      <c r="J224" s="17">
        <f t="shared" ref="J224:L224" si="286">J225+J226+J227</f>
        <v>2894.9</v>
      </c>
      <c r="K224" s="17">
        <f t="shared" si="286"/>
        <v>2894.9</v>
      </c>
      <c r="L224" s="17">
        <f t="shared" si="286"/>
        <v>2894.9</v>
      </c>
      <c r="M224" s="17">
        <f t="shared" ref="M224" si="287">M225+M226+M227</f>
        <v>275823.90000000008</v>
      </c>
      <c r="N224" s="1"/>
      <c r="O224" s="1"/>
      <c r="P224" s="1"/>
      <c r="Q224" s="1"/>
      <c r="R224" s="1"/>
    </row>
    <row r="225" spans="1:18" ht="18.350000000000001" x14ac:dyDescent="0.3">
      <c r="A225" s="11">
        <v>213</v>
      </c>
      <c r="B225" s="57"/>
      <c r="C225" s="18" t="s">
        <v>8</v>
      </c>
      <c r="D225" s="19">
        <v>0</v>
      </c>
      <c r="E225" s="15">
        <v>0</v>
      </c>
      <c r="F225" s="15">
        <v>0</v>
      </c>
      <c r="G225" s="19">
        <v>0</v>
      </c>
      <c r="H225" s="19">
        <v>0</v>
      </c>
      <c r="I225" s="19">
        <v>0</v>
      </c>
      <c r="J225" s="19">
        <f>I225</f>
        <v>0</v>
      </c>
      <c r="K225" s="19">
        <f t="shared" ref="K225:L225" si="288">J225</f>
        <v>0</v>
      </c>
      <c r="L225" s="19">
        <f t="shared" si="288"/>
        <v>0</v>
      </c>
      <c r="M225" s="19">
        <f t="shared" ref="M225:M226" si="289">SUM(D225:L225)</f>
        <v>0</v>
      </c>
      <c r="N225" s="1"/>
      <c r="O225" s="1"/>
      <c r="P225" s="1"/>
      <c r="Q225" s="1"/>
      <c r="R225" s="1"/>
    </row>
    <row r="226" spans="1:18" ht="18.350000000000001" x14ac:dyDescent="0.3">
      <c r="A226" s="11">
        <v>214</v>
      </c>
      <c r="B226" s="57"/>
      <c r="C226" s="18" t="s">
        <v>9</v>
      </c>
      <c r="D226" s="19">
        <v>0</v>
      </c>
      <c r="E226" s="15">
        <v>0</v>
      </c>
      <c r="F226" s="15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f t="shared" si="289"/>
        <v>0</v>
      </c>
      <c r="N226" s="1"/>
      <c r="O226" s="1"/>
      <c r="P226" s="1"/>
      <c r="Q226" s="1"/>
      <c r="R226" s="1"/>
    </row>
    <row r="227" spans="1:18" ht="18.350000000000001" x14ac:dyDescent="0.3">
      <c r="A227" s="11">
        <v>215</v>
      </c>
      <c r="B227" s="58"/>
      <c r="C227" s="18" t="s">
        <v>10</v>
      </c>
      <c r="D227" s="19">
        <v>47323.8</v>
      </c>
      <c r="E227" s="15">
        <v>37588.300000000003</v>
      </c>
      <c r="F227" s="15">
        <v>52771.6</v>
      </c>
      <c r="G227" s="19">
        <v>48280.3</v>
      </c>
      <c r="H227" s="19">
        <v>78280.3</v>
      </c>
      <c r="I227" s="19">
        <v>2894.9</v>
      </c>
      <c r="J227" s="19">
        <v>2894.9</v>
      </c>
      <c r="K227" s="19">
        <v>2894.9</v>
      </c>
      <c r="L227" s="19">
        <v>2894.9</v>
      </c>
      <c r="M227" s="19">
        <f>SUM(D227:L227)</f>
        <v>275823.90000000008</v>
      </c>
      <c r="N227" s="1"/>
      <c r="O227" s="1"/>
      <c r="P227" s="1"/>
      <c r="Q227" s="1"/>
      <c r="R227" s="1"/>
    </row>
    <row r="228" spans="1:18" ht="18.350000000000001" x14ac:dyDescent="0.3">
      <c r="A228" s="24">
        <v>216</v>
      </c>
      <c r="B228" s="26" t="s">
        <v>75</v>
      </c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8"/>
      <c r="N228" s="1"/>
      <c r="O228" s="1"/>
      <c r="P228" s="1"/>
      <c r="Q228" s="1"/>
      <c r="R228" s="1"/>
    </row>
    <row r="229" spans="1:18" ht="31.6" customHeight="1" x14ac:dyDescent="0.3">
      <c r="A229" s="11">
        <v>217</v>
      </c>
      <c r="B229" s="56" t="s">
        <v>37</v>
      </c>
      <c r="C229" s="16" t="s">
        <v>7</v>
      </c>
      <c r="D229" s="17">
        <f t="shared" ref="D229" si="290">D230+D231+D232</f>
        <v>14329.4</v>
      </c>
      <c r="E229" s="13">
        <f t="shared" ref="E229" si="291">E230+E231+E232</f>
        <v>5</v>
      </c>
      <c r="F229" s="13">
        <f>F230+F231+F232</f>
        <v>7792.3499999999995</v>
      </c>
      <c r="G229" s="17">
        <f t="shared" ref="G229" si="292">G230+G231+G232</f>
        <v>7792.3499999999995</v>
      </c>
      <c r="H229" s="17">
        <f t="shared" ref="H229" si="293">H230+H231+H232</f>
        <v>0</v>
      </c>
      <c r="I229" s="17">
        <f t="shared" ref="I229" si="294">I230+I231+I232</f>
        <v>0</v>
      </c>
      <c r="J229" s="17">
        <f t="shared" ref="J229:L229" si="295">J230+J231+J232</f>
        <v>0</v>
      </c>
      <c r="K229" s="17">
        <f t="shared" si="295"/>
        <v>0</v>
      </c>
      <c r="L229" s="17">
        <f t="shared" si="295"/>
        <v>0</v>
      </c>
      <c r="M229" s="17">
        <f t="shared" ref="M229" si="296">M230+M231+M232</f>
        <v>29919.1</v>
      </c>
      <c r="N229" s="1"/>
      <c r="O229" s="1"/>
      <c r="P229" s="1"/>
      <c r="Q229" s="1"/>
      <c r="R229" s="1"/>
    </row>
    <row r="230" spans="1:18" ht="18.350000000000001" x14ac:dyDescent="0.3">
      <c r="A230" s="11">
        <v>218</v>
      </c>
      <c r="B230" s="57"/>
      <c r="C230" s="18" t="s">
        <v>8</v>
      </c>
      <c r="D230" s="19">
        <v>0</v>
      </c>
      <c r="E230" s="15">
        <v>0</v>
      </c>
      <c r="F230" s="15">
        <v>0</v>
      </c>
      <c r="G230" s="19">
        <v>0</v>
      </c>
      <c r="H230" s="19">
        <v>0</v>
      </c>
      <c r="I230" s="19">
        <v>0</v>
      </c>
      <c r="J230" s="19">
        <f>I230</f>
        <v>0</v>
      </c>
      <c r="K230" s="19">
        <f t="shared" ref="K230:L230" si="297">J230</f>
        <v>0</v>
      </c>
      <c r="L230" s="19">
        <f t="shared" si="297"/>
        <v>0</v>
      </c>
      <c r="M230" s="19">
        <f t="shared" ref="M230:M231" si="298">SUM(D230:L230)</f>
        <v>0</v>
      </c>
      <c r="N230" s="1"/>
      <c r="O230" s="1"/>
      <c r="P230" s="1"/>
      <c r="Q230" s="1"/>
      <c r="R230" s="1"/>
    </row>
    <row r="231" spans="1:18" ht="18.350000000000001" x14ac:dyDescent="0.3">
      <c r="A231" s="11">
        <v>219</v>
      </c>
      <c r="B231" s="57"/>
      <c r="C231" s="18" t="s">
        <v>9</v>
      </c>
      <c r="D231" s="19">
        <v>13299.6</v>
      </c>
      <c r="E231" s="15">
        <v>0</v>
      </c>
      <c r="F231" s="15">
        <v>7402.7</v>
      </c>
      <c r="G231" s="19">
        <v>7402.7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f t="shared" si="298"/>
        <v>28105</v>
      </c>
      <c r="N231" s="1"/>
      <c r="O231" s="1"/>
      <c r="P231" s="1"/>
      <c r="Q231" s="1"/>
      <c r="R231" s="1"/>
    </row>
    <row r="232" spans="1:18" ht="18.350000000000001" x14ac:dyDescent="0.3">
      <c r="A232" s="11">
        <v>220</v>
      </c>
      <c r="B232" s="58"/>
      <c r="C232" s="18" t="s">
        <v>10</v>
      </c>
      <c r="D232" s="19">
        <v>1029.8</v>
      </c>
      <c r="E232" s="15">
        <v>5</v>
      </c>
      <c r="F232" s="15">
        <v>389.65</v>
      </c>
      <c r="G232" s="19">
        <v>389.65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f>SUM(D232:L232)</f>
        <v>1814.1</v>
      </c>
      <c r="N232" s="1"/>
      <c r="O232" s="1"/>
      <c r="P232" s="1"/>
      <c r="Q232" s="1"/>
      <c r="R232" s="1"/>
    </row>
    <row r="233" spans="1:18" ht="28.55" customHeight="1" x14ac:dyDescent="0.3">
      <c r="A233" s="10">
        <v>221</v>
      </c>
      <c r="B233" s="29" t="s">
        <v>38</v>
      </c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1"/>
      <c r="N233" s="1"/>
      <c r="O233" s="1"/>
      <c r="P233" s="1"/>
      <c r="Q233" s="1"/>
      <c r="R233" s="1"/>
    </row>
    <row r="234" spans="1:18" ht="31.6" customHeight="1" x14ac:dyDescent="0.3">
      <c r="A234" s="11">
        <v>222</v>
      </c>
      <c r="B234" s="32" t="s">
        <v>40</v>
      </c>
      <c r="C234" s="20" t="s">
        <v>7</v>
      </c>
      <c r="D234" s="13">
        <f>D235+D236+D237+D238</f>
        <v>2250</v>
      </c>
      <c r="E234" s="13">
        <f t="shared" ref="E234" si="299">E235+E236+E237</f>
        <v>2218.5</v>
      </c>
      <c r="F234" s="13">
        <f>F235+F236+F237</f>
        <v>1292.576</v>
      </c>
      <c r="G234" s="13">
        <f>G235+G236+G237+G238</f>
        <v>1007.676</v>
      </c>
      <c r="H234" s="13">
        <f t="shared" ref="H234:L234" si="300">H235+H236+H237+H238</f>
        <v>1007.676</v>
      </c>
      <c r="I234" s="13">
        <f t="shared" si="300"/>
        <v>831.9</v>
      </c>
      <c r="J234" s="13">
        <f t="shared" si="300"/>
        <v>831.9</v>
      </c>
      <c r="K234" s="13">
        <f>K235+K236+K237+K238</f>
        <v>831.9</v>
      </c>
      <c r="L234" s="13">
        <f t="shared" si="300"/>
        <v>831.9</v>
      </c>
      <c r="M234" s="13">
        <f>M235+M236+M237+M238</f>
        <v>11104.027999999998</v>
      </c>
      <c r="N234" s="1"/>
      <c r="O234" s="1"/>
      <c r="P234" s="1"/>
      <c r="Q234" s="1"/>
      <c r="R234" s="1"/>
    </row>
    <row r="235" spans="1:18" ht="18.350000000000001" x14ac:dyDescent="0.3">
      <c r="A235" s="11">
        <v>223</v>
      </c>
      <c r="B235" s="33"/>
      <c r="C235" s="14" t="s">
        <v>8</v>
      </c>
      <c r="D235" s="15">
        <v>0</v>
      </c>
      <c r="E235" s="15">
        <v>408.7</v>
      </c>
      <c r="F235" s="15">
        <v>198.8</v>
      </c>
      <c r="G235" s="15">
        <v>0</v>
      </c>
      <c r="H235" s="15">
        <v>0</v>
      </c>
      <c r="I235" s="15">
        <v>0</v>
      </c>
      <c r="J235" s="15">
        <f>I235</f>
        <v>0</v>
      </c>
      <c r="K235" s="15">
        <f t="shared" ref="K235:L235" si="301">J235</f>
        <v>0</v>
      </c>
      <c r="L235" s="15">
        <f t="shared" si="301"/>
        <v>0</v>
      </c>
      <c r="M235" s="15">
        <f t="shared" ref="M235:M237" si="302">SUM(D235:L235)</f>
        <v>607.5</v>
      </c>
      <c r="N235" s="1"/>
      <c r="O235" s="1"/>
      <c r="P235" s="1"/>
      <c r="Q235" s="1"/>
      <c r="R235" s="1"/>
    </row>
    <row r="236" spans="1:18" ht="18.350000000000001" x14ac:dyDescent="0.3">
      <c r="A236" s="11">
        <v>224</v>
      </c>
      <c r="B236" s="33"/>
      <c r="C236" s="14" t="s">
        <v>9</v>
      </c>
      <c r="D236" s="15">
        <v>605</v>
      </c>
      <c r="E236" s="15">
        <v>1255.2</v>
      </c>
      <c r="F236" s="15">
        <v>770.63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f t="shared" si="302"/>
        <v>2630.83</v>
      </c>
      <c r="N236" s="1"/>
      <c r="O236" s="1"/>
      <c r="P236" s="1"/>
      <c r="Q236" s="1"/>
      <c r="R236" s="1"/>
    </row>
    <row r="237" spans="1:18" ht="18.350000000000001" x14ac:dyDescent="0.3">
      <c r="A237" s="11">
        <v>225</v>
      </c>
      <c r="B237" s="33"/>
      <c r="C237" s="14" t="s">
        <v>10</v>
      </c>
      <c r="D237" s="15">
        <v>251.67400000000001</v>
      </c>
      <c r="E237" s="15">
        <v>554.6</v>
      </c>
      <c r="F237" s="15">
        <v>323.14600000000002</v>
      </c>
      <c r="G237" s="15">
        <v>1007.676</v>
      </c>
      <c r="H237" s="15">
        <v>1007.676</v>
      </c>
      <c r="I237" s="15">
        <v>831.9</v>
      </c>
      <c r="J237" s="15">
        <v>831.9</v>
      </c>
      <c r="K237" s="15">
        <v>831.9</v>
      </c>
      <c r="L237" s="15">
        <v>831.9</v>
      </c>
      <c r="M237" s="15">
        <f t="shared" si="302"/>
        <v>6472.3719999999994</v>
      </c>
      <c r="N237" s="1"/>
      <c r="O237" s="1"/>
      <c r="P237" s="1"/>
      <c r="Q237" s="1"/>
      <c r="R237" s="1"/>
    </row>
    <row r="238" spans="1:18" ht="18.350000000000001" x14ac:dyDescent="0.3">
      <c r="A238" s="11">
        <v>226</v>
      </c>
      <c r="B238" s="34"/>
      <c r="C238" s="20" t="s">
        <v>19</v>
      </c>
      <c r="D238" s="15">
        <v>1393.326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f>SUM(D238:L238)</f>
        <v>1393.326</v>
      </c>
      <c r="N238" s="1"/>
      <c r="O238" s="1"/>
      <c r="P238" s="1"/>
      <c r="Q238" s="1"/>
      <c r="R238" s="1"/>
    </row>
    <row r="239" spans="1:18" ht="31.6" customHeight="1" x14ac:dyDescent="0.3">
      <c r="A239" s="10">
        <v>227</v>
      </c>
      <c r="B239" s="29" t="s">
        <v>39</v>
      </c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1"/>
      <c r="N239" s="1"/>
      <c r="O239" s="1"/>
      <c r="P239" s="1"/>
      <c r="Q239" s="1"/>
      <c r="R239" s="1"/>
    </row>
    <row r="240" spans="1:18" ht="31.6" customHeight="1" x14ac:dyDescent="0.3">
      <c r="A240" s="11">
        <v>228</v>
      </c>
      <c r="B240" s="32" t="s">
        <v>21</v>
      </c>
      <c r="C240" s="20" t="s">
        <v>7</v>
      </c>
      <c r="D240" s="13">
        <f>D241+D242+M243</f>
        <v>2150</v>
      </c>
      <c r="E240" s="13">
        <f t="shared" ref="E240" si="303">E241+E242+E243</f>
        <v>200</v>
      </c>
      <c r="F240" s="13">
        <f>F241+F242+F243</f>
        <v>200</v>
      </c>
      <c r="G240" s="13">
        <f t="shared" ref="G240:M240" si="304">G241+G242+G243</f>
        <v>200</v>
      </c>
      <c r="H240" s="13">
        <f t="shared" si="304"/>
        <v>250</v>
      </c>
      <c r="I240" s="13">
        <f t="shared" si="304"/>
        <v>300</v>
      </c>
      <c r="J240" s="13">
        <f t="shared" si="304"/>
        <v>300</v>
      </c>
      <c r="K240" s="13">
        <f t="shared" ref="K240:L240" si="305">K241+K242+K243</f>
        <v>300</v>
      </c>
      <c r="L240" s="13">
        <f t="shared" si="305"/>
        <v>0</v>
      </c>
      <c r="M240" s="13">
        <f t="shared" si="304"/>
        <v>2150</v>
      </c>
      <c r="N240" s="1"/>
      <c r="O240" s="1"/>
      <c r="P240" s="1"/>
      <c r="Q240" s="1"/>
      <c r="R240" s="1"/>
    </row>
    <row r="241" spans="1:21" ht="18.350000000000001" x14ac:dyDescent="0.3">
      <c r="A241" s="11">
        <v>229</v>
      </c>
      <c r="B241" s="33"/>
      <c r="C241" s="14" t="s">
        <v>8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f>I241</f>
        <v>0</v>
      </c>
      <c r="K241" s="15">
        <f t="shared" ref="K241:L242" si="306">J241</f>
        <v>0</v>
      </c>
      <c r="L241" s="15">
        <f t="shared" si="306"/>
        <v>0</v>
      </c>
      <c r="M241" s="15">
        <f>J241*6+I241+H241+G241+F241+E241+D241</f>
        <v>0</v>
      </c>
      <c r="N241" s="1"/>
      <c r="O241" s="1"/>
      <c r="P241" s="1"/>
      <c r="Q241" s="1"/>
      <c r="R241" s="1"/>
    </row>
    <row r="242" spans="1:21" ht="18.350000000000001" x14ac:dyDescent="0.3">
      <c r="A242" s="11">
        <v>230</v>
      </c>
      <c r="B242" s="33"/>
      <c r="C242" s="14" t="s">
        <v>9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f t="shared" ref="J242" si="307">I242</f>
        <v>0</v>
      </c>
      <c r="K242" s="15">
        <f t="shared" si="306"/>
        <v>0</v>
      </c>
      <c r="L242" s="15">
        <f t="shared" si="306"/>
        <v>0</v>
      </c>
      <c r="M242" s="15">
        <f t="shared" ref="M242" si="308">J242*6+I242+H242+G242+F242+E242+D242</f>
        <v>0</v>
      </c>
      <c r="N242" s="1"/>
      <c r="O242" s="1"/>
      <c r="P242" s="1"/>
      <c r="Q242" s="1"/>
      <c r="R242" s="1"/>
    </row>
    <row r="243" spans="1:21" ht="18.350000000000001" x14ac:dyDescent="0.3">
      <c r="A243" s="11">
        <v>231</v>
      </c>
      <c r="B243" s="34"/>
      <c r="C243" s="14" t="s">
        <v>10</v>
      </c>
      <c r="D243" s="15">
        <v>400</v>
      </c>
      <c r="E243" s="15">
        <v>200</v>
      </c>
      <c r="F243" s="15">
        <v>200</v>
      </c>
      <c r="G243" s="15">
        <v>200</v>
      </c>
      <c r="H243" s="15">
        <v>250</v>
      </c>
      <c r="I243" s="15">
        <v>300</v>
      </c>
      <c r="J243" s="15">
        <v>300</v>
      </c>
      <c r="K243" s="15">
        <v>300</v>
      </c>
      <c r="L243" s="15">
        <v>0</v>
      </c>
      <c r="M243" s="15">
        <f>SUM(D243:L243)</f>
        <v>2150</v>
      </c>
      <c r="N243" s="1"/>
      <c r="O243" s="1"/>
      <c r="P243" s="1"/>
      <c r="Q243" s="1"/>
      <c r="R243" s="1"/>
    </row>
    <row r="244" spans="1:21" ht="18.350000000000001" x14ac:dyDescent="0.3">
      <c r="A244" s="11">
        <v>232</v>
      </c>
      <c r="B244" s="39" t="s">
        <v>43</v>
      </c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1"/>
      <c r="N244" s="1"/>
      <c r="O244" s="1"/>
      <c r="P244" s="1"/>
      <c r="Q244" s="1"/>
      <c r="R244" s="1"/>
    </row>
    <row r="245" spans="1:21" ht="37.549999999999997" customHeight="1" x14ac:dyDescent="0.3">
      <c r="A245" s="11">
        <v>233</v>
      </c>
      <c r="B245" s="32" t="s">
        <v>42</v>
      </c>
      <c r="C245" s="12" t="s">
        <v>7</v>
      </c>
      <c r="D245" s="13">
        <f t="shared" ref="D245" si="309">D246+D247+D248+D249</f>
        <v>2270340.5690000001</v>
      </c>
      <c r="E245" s="13">
        <f>E246+E247+E248+E249</f>
        <v>844042.95399999991</v>
      </c>
      <c r="F245" s="13">
        <f>F246+F247+F248+F249</f>
        <v>1095241.3479999998</v>
      </c>
      <c r="G245" s="13">
        <f>G246+G247+G248+G249</f>
        <v>817367.23800000001</v>
      </c>
      <c r="H245" s="13">
        <f t="shared" ref="H245:I245" si="310">H246+H247+H248+H249</f>
        <v>739290.4850000001</v>
      </c>
      <c r="I245" s="13">
        <f t="shared" si="310"/>
        <v>560767.96577000013</v>
      </c>
      <c r="J245" s="13">
        <f>J246+J247+J248+J249</f>
        <v>564399.16477000003</v>
      </c>
      <c r="K245" s="13">
        <f t="shared" ref="K245:L245" si="311">K246+K247+K248+K249</f>
        <v>568198.86537000001</v>
      </c>
      <c r="L245" s="13">
        <f t="shared" si="311"/>
        <v>571820.31536999997</v>
      </c>
      <c r="M245" s="13">
        <f>M246+M247+M248+M249</f>
        <v>8031346.5052800002</v>
      </c>
      <c r="N245" s="1"/>
      <c r="O245" s="1"/>
      <c r="P245" s="1"/>
      <c r="Q245" s="1"/>
      <c r="R245" s="1"/>
    </row>
    <row r="246" spans="1:21" ht="18.350000000000001" x14ac:dyDescent="0.3">
      <c r="A246" s="11">
        <v>234</v>
      </c>
      <c r="B246" s="33"/>
      <c r="C246" s="21" t="s">
        <v>8</v>
      </c>
      <c r="D246" s="15">
        <f>D90+D95+D100+D105+D110+D20+D25+D30+D40+D50+D55+D60+D65+D70+D75+D210+D215+D220+D225+D230+D185+D190+D195+D200+D120+D125+D130+D135+D235+D241+D170+D165+D160+D155+D150+D145</f>
        <v>135325.69999999998</v>
      </c>
      <c r="E246" s="15">
        <f t="shared" ref="E246:J248" si="312">E90+E95+E100+E105+E110+E20+E25+E30+E40+E50+E55+E60+E65+E70+E75+E210+E215+E220+E225+E230+E185+E190+E195+E200+E120+E125+E130+E135+E235+E241+E170+E165+E160+E155+E150+E145+E35</f>
        <v>8024.5999999999995</v>
      </c>
      <c r="F246" s="15">
        <f>F90+F95+F100+F105+F110+F20+F25+F30+F40+F50+F55+F60+F65+F70+F75+F210+F215+F220+F225+F230+F185+F190+F195+F200+F120+F125+F130+F135+F235+F241+F170+F165+F160+F155+F150+F145+F35+F180+F85</f>
        <v>14508.3</v>
      </c>
      <c r="G246" s="15">
        <f t="shared" si="312"/>
        <v>6533.8</v>
      </c>
      <c r="H246" s="15">
        <f>H90+H95+H100+H105+H110+H20+H25+H30+H40+H50+H55+H60+H65+H70+H75+H210+H215+H220+H225+H230+H185+H190+H195+H200+H120+H125+H130+H135+H235+H241+H170+H165+H160+H155+H150+H145+H35</f>
        <v>6466.4449999999997</v>
      </c>
      <c r="I246" s="15">
        <f t="shared" si="312"/>
        <v>10121.299999999999</v>
      </c>
      <c r="J246" s="15">
        <f t="shared" si="312"/>
        <v>10121.299999999999</v>
      </c>
      <c r="K246" s="15">
        <f>K90+K95+K100+K105+K110+K20+K25+K30+K40+K50+K55+K60+K65+K70+K75+K210+K215+K220+K225+K230+K185+K190+K195+K200+K120+K125+K130+K135+K235+K241+K170+K165+K160+K155+K150+K145+K45</f>
        <v>10121.299999999999</v>
      </c>
      <c r="L246" s="15">
        <f>L90+L95+L100+L105+L110+L20+L25+L30+L40+L50+L55+L60+L65+L70+L75+L210+L215+L220+L225+L230+L185+L190+L195+L200+L120+L125+L130+L135+L235+L241+L170+L165+L160+L155+L150+L145+L35</f>
        <v>10121.299999999999</v>
      </c>
      <c r="M246" s="15">
        <f t="shared" ref="M246:M248" si="313">SUM(D246:L246)</f>
        <v>211344.04499999993</v>
      </c>
      <c r="N246" s="1"/>
      <c r="O246" s="1"/>
      <c r="P246" s="1"/>
      <c r="Q246" s="1"/>
      <c r="R246" s="1"/>
    </row>
    <row r="247" spans="1:21" ht="18.350000000000001" x14ac:dyDescent="0.3">
      <c r="A247" s="11">
        <v>235</v>
      </c>
      <c r="B247" s="33"/>
      <c r="C247" s="21" t="s">
        <v>9</v>
      </c>
      <c r="D247" s="15">
        <f>D91+D96+D101+D106+D111+D21+D26+D31+D41+D51+D56+D61+D66+D71+D76+D211+D216+D221+D226+D231+D186+D191+D196+D201+D121+D126+D131+D136+D236+D242+D171+D166+D161+D156+D151+D146</f>
        <v>655176.1</v>
      </c>
      <c r="E247" s="15">
        <f t="shared" si="312"/>
        <v>343830.19699999999</v>
      </c>
      <c r="F247" s="15">
        <f>F91+F96+F101+F106+F111+F21+F26+F31+F41+F51+F56+F61+F66+F71+F76+F211+F216+F221+F226+F231+F186+F191+F196+F201+F121+F126+F131+F136+F236+F242+F171+F166+F161+F156+F151+F146+F36+F181+F141</f>
        <v>322044.63</v>
      </c>
      <c r="G247" s="15">
        <f t="shared" si="312"/>
        <v>239408.80000000002</v>
      </c>
      <c r="H247" s="15">
        <f t="shared" si="312"/>
        <v>245990.5</v>
      </c>
      <c r="I247" s="15">
        <f t="shared" si="312"/>
        <v>216526.2</v>
      </c>
      <c r="J247" s="15">
        <f t="shared" si="312"/>
        <v>216526.2</v>
      </c>
      <c r="K247" s="15">
        <f>K91+K96+K101+K106+K111+K21+K26+K31+K41+K51+K56+K61+K66+K71+K76+K211+K216+K221+K226+K231+K186+K191+K196+K201+K121+K126+K131+K136+K236+K242+K171+K166+K161+K156+K151+K146+K36</f>
        <v>216526.2</v>
      </c>
      <c r="L247" s="15">
        <f>L91+L96+L101+L106+L111+L21+L26+L31+L41+L51+L56+L61+L66+L71+L76+L211+L216+L221+L226+L231+L186+L191+L196+L201+L121+L126+L131+L136+L236+L242+L171+L166+L161+L156+L151+L146+L36</f>
        <v>216526.2</v>
      </c>
      <c r="M247" s="15">
        <f>M91+M96+M101+M106+M111+M21+M26+M31+M41+M51+M56+M61+M66+M71+M76+M211+M216+M221+M226+M231+M186+M191+M196+M201+M121+M126+M131+M136+M236+M242+M171+M166+M161+M156+M151+M146+M36</f>
        <v>2672432.6269999994</v>
      </c>
      <c r="N247" s="1"/>
      <c r="O247" s="1"/>
      <c r="P247" s="1"/>
      <c r="Q247" s="1"/>
      <c r="R247" s="1"/>
    </row>
    <row r="248" spans="1:21" ht="18.350000000000001" x14ac:dyDescent="0.3">
      <c r="A248" s="11">
        <v>236</v>
      </c>
      <c r="B248" s="33"/>
      <c r="C248" s="21" t="s">
        <v>10</v>
      </c>
      <c r="D248" s="15">
        <f>D92+D97+D102+D107+D112+D22+D27+D32+D42+D52+D57+D62+D67+D72+D77+D212+D217+D222+D227+D232+D187+D192+D197+D202+D122+D127+D132+D137+D237+D243+D172+D167+D162+D157+D152+D147</f>
        <v>1478445.4430000002</v>
      </c>
      <c r="E248" s="15">
        <f t="shared" si="312"/>
        <v>492188.15699999995</v>
      </c>
      <c r="F248" s="15">
        <f>F92+F97+F102+F107+F112+F22+F27+F32+F42+F52+F57+F62+F67+F72+F77+F212+F217+F222+F227+F232+F187+F192+F197+F202+F122+F127+F132+F137+F237+F243+F172+F167+F162+F157+F152+F147+F37+F182</f>
        <v>758688.41799999983</v>
      </c>
      <c r="G248" s="15">
        <f t="shared" si="312"/>
        <v>571424.63800000004</v>
      </c>
      <c r="H248" s="15">
        <f t="shared" si="312"/>
        <v>486833.54000000004</v>
      </c>
      <c r="I248" s="15">
        <f t="shared" si="312"/>
        <v>334120.46577000007</v>
      </c>
      <c r="J248" s="15">
        <f t="shared" si="312"/>
        <v>337751.66477000003</v>
      </c>
      <c r="K248" s="15">
        <f>K92+K97+K102+K107+K112+K22+K27+K32+K42+K52+K57+K62+K67+K72+K77+K212+K217+K222+K227+K232+K187+K192+K197+K202+K122+K127+K132+K137+K237+K243+K172+K167+K162+K157+K152+K147+K37</f>
        <v>341551.36537000001</v>
      </c>
      <c r="L248" s="15">
        <f>L92+L97+L102+L107+L112+L22+L27+L32+L42+L52+L57+L62+L67+L72+L77+L212+L217+L222+L227+L232+L187+L192+L197+L202+L122+L127+L132+L137+L237+L243+L172+L167+L162+L157+L152+L147+L37</f>
        <v>345172.81536999997</v>
      </c>
      <c r="M248" s="15">
        <f t="shared" si="313"/>
        <v>5146176.5072800005</v>
      </c>
      <c r="N248" s="1"/>
      <c r="O248" s="1"/>
      <c r="P248" s="1"/>
      <c r="Q248" s="1"/>
      <c r="R248" s="1"/>
    </row>
    <row r="249" spans="1:21" ht="36.700000000000003" x14ac:dyDescent="0.3">
      <c r="A249" s="11">
        <v>237</v>
      </c>
      <c r="B249" s="34"/>
      <c r="C249" s="12" t="s">
        <v>19</v>
      </c>
      <c r="D249" s="15">
        <f>D93+D98+D103+D108+D113+D23+D28+D38+D43+D53+D58+D63+D68+D73+D78+D213+D218+D223+D228+D233+D188+D193+D198+D203+D123+D128+D133+D138+D238+D244+D173+D168+D163+D158+D153+D148</f>
        <v>1393.326</v>
      </c>
      <c r="E249" s="15">
        <f>E238</f>
        <v>0</v>
      </c>
      <c r="F249" s="15">
        <f>F238</f>
        <v>0</v>
      </c>
      <c r="G249" s="15">
        <f>G238</f>
        <v>0</v>
      </c>
      <c r="H249" s="15">
        <f>H238</f>
        <v>0</v>
      </c>
      <c r="I249" s="15">
        <f>I93+I98+I103+I108+I113+I23+I28+I38+I43+I53+I58+I63+I68+I73+I78+I213+I218+I223+I228+I233+I188+I193+I198+I203+I123+I128+I133+I138+I238+I244+I173+I168+I163+I158+I153+I148</f>
        <v>0</v>
      </c>
      <c r="J249" s="15">
        <f>J93+J98+J103+J108+J113+J23+J28+J38+J43+J53+J58+J63+J68+J73+J78+J213+J218+J223+J228+J233+J188+J193+J198+J203+J123+J128+J133+J138+J238+J244+J173+J168+J163+J158+J153+J148</f>
        <v>0</v>
      </c>
      <c r="K249" s="15">
        <f>K93+K98+K103+K108+K113+K23+K28+K38+K43+K53+K58+K63+K68+K73+K78+K213+K218+K223+K228+K233+K188+K193+K198+K203+K123+K128+K133+K138+K238+K244+K173+K168+K163+K158+K153+K148</f>
        <v>0</v>
      </c>
      <c r="L249" s="15">
        <f>L93+L98+L103+L108+L113+L23+L28+L38+L43+L53+L58+L63+L68+L73+L78+L213+L218+L223+L228+L233+L188+L193+L198+L203+L123+L128+L133+L138+L238+L244+L173+L168+L163+L158+L153+L148</f>
        <v>0</v>
      </c>
      <c r="M249" s="15">
        <f>SUM(D249:L249)</f>
        <v>1393.326</v>
      </c>
      <c r="N249" s="1"/>
      <c r="O249" s="1"/>
      <c r="P249" s="1"/>
      <c r="Q249" s="1"/>
      <c r="R249" s="1"/>
    </row>
    <row r="250" spans="1:21" ht="15.65" x14ac:dyDescent="0.25">
      <c r="A250" s="1"/>
      <c r="B250" s="25"/>
      <c r="C250" s="25"/>
      <c r="D250" s="1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21" ht="15.65" x14ac:dyDescent="0.25">
      <c r="B251" s="25"/>
      <c r="C251" s="25"/>
    </row>
    <row r="253" spans="1:21" x14ac:dyDescent="0.25">
      <c r="G253" s="5"/>
      <c r="R253" t="s">
        <v>20</v>
      </c>
      <c r="U253" s="6">
        <f>M240+M234+M204+M174+M139+M114+M79+M44+M14</f>
        <v>8031678.9052800005</v>
      </c>
    </row>
  </sheetData>
  <mergeCells count="113">
    <mergeCell ref="B163:M163"/>
    <mergeCell ref="B164:B167"/>
    <mergeCell ref="B169:B172"/>
    <mergeCell ref="B168:M168"/>
    <mergeCell ref="B234:B238"/>
    <mergeCell ref="B240:B243"/>
    <mergeCell ref="B209:B212"/>
    <mergeCell ref="B214:B217"/>
    <mergeCell ref="B219:B222"/>
    <mergeCell ref="B224:B227"/>
    <mergeCell ref="B229:B232"/>
    <mergeCell ref="B189:B192"/>
    <mergeCell ref="B194:B197"/>
    <mergeCell ref="B199:B202"/>
    <mergeCell ref="B204:B207"/>
    <mergeCell ref="B178:M178"/>
    <mergeCell ref="B179:B182"/>
    <mergeCell ref="B149:B152"/>
    <mergeCell ref="B153:M153"/>
    <mergeCell ref="B154:B157"/>
    <mergeCell ref="B158:M158"/>
    <mergeCell ref="B159:B162"/>
    <mergeCell ref="B98:M98"/>
    <mergeCell ref="B103:M103"/>
    <mergeCell ref="B108:M108"/>
    <mergeCell ref="B113:M113"/>
    <mergeCell ref="B114:B117"/>
    <mergeCell ref="B119:B122"/>
    <mergeCell ref="B124:B127"/>
    <mergeCell ref="B129:B132"/>
    <mergeCell ref="B134:B137"/>
    <mergeCell ref="B118:M118"/>
    <mergeCell ref="B59:B62"/>
    <mergeCell ref="B64:B67"/>
    <mergeCell ref="B69:B72"/>
    <mergeCell ref="B74:B77"/>
    <mergeCell ref="B79:B82"/>
    <mergeCell ref="B89:B92"/>
    <mergeCell ref="B94:B97"/>
    <mergeCell ref="B99:B102"/>
    <mergeCell ref="B109:B112"/>
    <mergeCell ref="B104:B107"/>
    <mergeCell ref="B84:B87"/>
    <mergeCell ref="B83:M83"/>
    <mergeCell ref="F10:F11"/>
    <mergeCell ref="G10:G11"/>
    <mergeCell ref="H10:H11"/>
    <mergeCell ref="M9:M11"/>
    <mergeCell ref="D9:L9"/>
    <mergeCell ref="K10:K11"/>
    <mergeCell ref="L10:L11"/>
    <mergeCell ref="B58:M58"/>
    <mergeCell ref="B49:B52"/>
    <mergeCell ref="B39:B42"/>
    <mergeCell ref="B14:B17"/>
    <mergeCell ref="B44:B47"/>
    <mergeCell ref="B54:B57"/>
    <mergeCell ref="B18:M18"/>
    <mergeCell ref="B28:M28"/>
    <mergeCell ref="B38:M38"/>
    <mergeCell ref="B43:M43"/>
    <mergeCell ref="B23:M23"/>
    <mergeCell ref="B19:B22"/>
    <mergeCell ref="B24:B27"/>
    <mergeCell ref="B29:B32"/>
    <mergeCell ref="A5:M5"/>
    <mergeCell ref="B244:M244"/>
    <mergeCell ref="I10:I11"/>
    <mergeCell ref="J10:J11"/>
    <mergeCell ref="D10:D11"/>
    <mergeCell ref="E10:E11"/>
    <mergeCell ref="B48:M48"/>
    <mergeCell ref="B53:M53"/>
    <mergeCell ref="B228:M228"/>
    <mergeCell ref="B63:M63"/>
    <mergeCell ref="B68:M68"/>
    <mergeCell ref="B73:M73"/>
    <mergeCell ref="B203:M203"/>
    <mergeCell ref="B78:M78"/>
    <mergeCell ref="B88:M88"/>
    <mergeCell ref="B93:M93"/>
    <mergeCell ref="B13:M13"/>
    <mergeCell ref="A6:M6"/>
    <mergeCell ref="A7:M7"/>
    <mergeCell ref="A9:A11"/>
    <mergeCell ref="B9:B11"/>
    <mergeCell ref="B34:B37"/>
    <mergeCell ref="B33:M33"/>
    <mergeCell ref="C9:C11"/>
    <mergeCell ref="B250:C250"/>
    <mergeCell ref="B251:C251"/>
    <mergeCell ref="B123:M123"/>
    <mergeCell ref="B128:M128"/>
    <mergeCell ref="B133:M133"/>
    <mergeCell ref="B233:M233"/>
    <mergeCell ref="B208:M208"/>
    <mergeCell ref="B213:M213"/>
    <mergeCell ref="B218:M218"/>
    <mergeCell ref="B223:M223"/>
    <mergeCell ref="B193:M193"/>
    <mergeCell ref="B198:M198"/>
    <mergeCell ref="B173:M173"/>
    <mergeCell ref="B183:M183"/>
    <mergeCell ref="B188:M188"/>
    <mergeCell ref="B239:M239"/>
    <mergeCell ref="B245:B249"/>
    <mergeCell ref="B138:M138"/>
    <mergeCell ref="B139:B142"/>
    <mergeCell ref="B143:M143"/>
    <mergeCell ref="B144:B147"/>
    <mergeCell ref="B148:M148"/>
    <mergeCell ref="B184:B187"/>
    <mergeCell ref="B174:B177"/>
  </mergeCells>
  <pageMargins left="0.78740157480314965" right="0.23622047244094491" top="0.48258928571428572" bottom="0.74803149606299213" header="0.31496062992125984" footer="0.31496062992125984"/>
  <pageSetup paperSize="9" scale="48" firstPageNumber="2" fitToHeight="15" orientation="landscape" useFirstPageNumber="1" r:id="rId1"/>
  <headerFooter>
    <oddHeader>&amp;C&amp;P</oddHeader>
  </headerFooter>
  <rowBreaks count="5" manualBreakCount="5">
    <brk id="47" max="12" man="1"/>
    <brk id="97" max="12" man="1"/>
    <brk id="142" max="12" man="1"/>
    <brk id="192" max="12" man="1"/>
    <brk id="23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2025-01-13T08:32:47Z</dcterms:modified>
</cp:coreProperties>
</file>