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</sheets>
  <definedNames>
    <definedName name="_xlnm.Print_Area" localSheetId="0">'Лист1'!$A$1:$N$211</definedName>
  </definedNames>
  <calcPr fullCalcOnLoad="1"/>
</workbook>
</file>

<file path=xl/sharedStrings.xml><?xml version="1.0" encoding="utf-8"?>
<sst xmlns="http://schemas.openxmlformats.org/spreadsheetml/2006/main" count="280" uniqueCount="119">
  <si>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</si>
  <si>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</si>
  <si>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</si>
  <si>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</si>
  <si>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</si>
  <si>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</si>
  <si>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</si>
  <si>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</si>
  <si>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 источники</t>
  </si>
  <si>
    <t>Капитальные вложения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</si>
  <si>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</si>
  <si>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</si>
  <si>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</si>
  <si>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</si>
  <si>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</si>
  <si>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</si>
  <si>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</si>
  <si>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</si>
  <si>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</si>
  <si>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</si>
  <si>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</si>
  <si>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</si>
  <si>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</si>
  <si>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</si>
  <si>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</si>
  <si>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2.2.</t>
  </si>
  <si>
    <t>2.3.1.</t>
  </si>
  <si>
    <t>3.3.</t>
  </si>
  <si>
    <t>3.3.2.</t>
  </si>
  <si>
    <t>4.3.1.</t>
  </si>
  <si>
    <t>4.3.2.</t>
  </si>
  <si>
    <t>4.3.3.</t>
  </si>
  <si>
    <t>ПЛАН</t>
  </si>
  <si>
    <t xml:space="preserve">мероприятий по выполнению муниципальной  программы </t>
  </si>
  <si>
    <t>2.3.2.</t>
  </si>
  <si>
    <t>внебюджетные источники</t>
  </si>
  <si>
    <t>Исполнители (соисполнители) мероприятий</t>
  </si>
  <si>
    <t>Организация и проведение в ГО ЗАТО Свободный мероприятий в рамках развития общественных объединений</t>
  </si>
  <si>
    <t>Администрация ГО ЗАТО Свободный</t>
  </si>
  <si>
    <t>2.3.4.</t>
  </si>
  <si>
    <t>3.3.1.</t>
  </si>
  <si>
    <t>4.</t>
  </si>
  <si>
    <t>5.</t>
  </si>
  <si>
    <t>5.1.</t>
  </si>
  <si>
    <t>5.2.</t>
  </si>
  <si>
    <t>5.3.</t>
  </si>
  <si>
    <t>5.3.1.</t>
  </si>
  <si>
    <t>Задача 2.  Повышение доступности и качества услуг, оказываемых населению в сфере культуры</t>
  </si>
  <si>
    <t>Задача 3 . Создание условий для сохранения и развития кадрового потенциала сферы культуры</t>
  </si>
  <si>
    <t>2.3.3.</t>
  </si>
  <si>
    <t>МБУК  Дворец культуры "Свободный"</t>
  </si>
  <si>
    <t>Администрация городского ЗАТО Свободный,               МБУК Дворец культуры "Свободный"</t>
  </si>
  <si>
    <t>Администрация городского округа ЗАТО Свободный,               МБУ ДО "ДЮСШ"</t>
  </si>
  <si>
    <t xml:space="preserve">Всего по направлению «Прочие нужды» в том числе:                     </t>
  </si>
  <si>
    <t xml:space="preserve">Организация и проведение культурно-массовых мероприятий                       </t>
  </si>
  <si>
    <t xml:space="preserve">Всего по направлению «Прочие нужды» в том числе:                       </t>
  </si>
  <si>
    <t xml:space="preserve">Организация и проведение спортивно-массовых мероприятий                      </t>
  </si>
  <si>
    <t xml:space="preserve">Организация и проведение мероприятий, направленных на привлечение населения к массовым занятиям спортом                            </t>
  </si>
  <si>
    <t xml:space="preserve">Организация и проведение мероприятий патриотической направленности                              </t>
  </si>
  <si>
    <t xml:space="preserve">Организация и проведение мероприятий по допризывной подготовке молодежи к военной службе                         </t>
  </si>
  <si>
    <t>Задача 1.  Создание условий для культурно-творческой  деятельности и самореализации граждан</t>
  </si>
  <si>
    <t xml:space="preserve">Всего по направлению «Прочие нужды» в том числе: </t>
  </si>
  <si>
    <t xml:space="preserve">Обеспечение деятельности учреждений культуры  </t>
  </si>
  <si>
    <t xml:space="preserve">Администрация городского ЗАТО Свободный,                               МБУК Дворец культуры "Свободный" </t>
  </si>
  <si>
    <t>Администрация ГО ЗАТО Свободный,                            МБОУ "СШ № 25"</t>
  </si>
  <si>
    <t xml:space="preserve">Организация и проведение мероприятий для молодежи, в том числе, направленных на развитие инициативы, трудолюбия и лидерских качеств у молодежи                                                          </t>
  </si>
  <si>
    <r>
      <t xml:space="preserve">Всего по муниципальной  программе, в том числе:   </t>
    </r>
    <r>
      <rPr>
        <b/>
        <sz val="9"/>
        <rFont val="Times New Roman"/>
        <family val="1"/>
      </rPr>
      <t xml:space="preserve">               </t>
    </r>
  </si>
  <si>
    <r>
      <t xml:space="preserve">Прочие нужды                            </t>
    </r>
    <r>
      <rPr>
        <b/>
        <sz val="9"/>
        <rFont val="Times New Roman"/>
        <family val="1"/>
      </rPr>
      <t xml:space="preserve">                         </t>
    </r>
  </si>
  <si>
    <r>
      <t xml:space="preserve">Приведение в соответствии с требованиями санитарного и пожарного законодательства зданий, сооружений и помещений учреждений культуры   </t>
    </r>
    <r>
      <rPr>
        <b/>
        <sz val="9"/>
        <rFont val="Times New Roman"/>
        <family val="1"/>
      </rPr>
      <t xml:space="preserve">                                      </t>
    </r>
  </si>
  <si>
    <t xml:space="preserve">Оплата труда работников учреждений культуры                                            </t>
  </si>
  <si>
    <r>
      <t xml:space="preserve">Всего по направлению «Прочие нужды» в том числе:          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        </t>
    </r>
  </si>
  <si>
    <r>
      <t xml:space="preserve">Организация и проведение мероприятий, направленных на поддержку семейных ценностей                  </t>
    </r>
    <r>
      <rPr>
        <b/>
        <sz val="9"/>
        <rFont val="Times New Roman"/>
        <family val="1"/>
      </rPr>
      <t xml:space="preserve">             </t>
    </r>
    <r>
      <rPr>
        <sz val="9"/>
        <rFont val="Times New Roman"/>
        <family val="1"/>
      </rPr>
      <t xml:space="preserve">       </t>
    </r>
  </si>
  <si>
    <t>Администрация городского округа ЗАТО Свободный, МБУК Дворец культуры "Свободный"</t>
  </si>
  <si>
    <t xml:space="preserve">МБУК Дворец культуры "Свободный" </t>
  </si>
  <si>
    <t>Цель 1: Обеспечение доступности культурных благ и повышение культурного потенциала</t>
  </si>
  <si>
    <t>Цель 2.  Создание условий для приобщения населения к регулярным занятиям физической культурой и спортом</t>
  </si>
  <si>
    <t>Задача 4. Повышение мотивации граждан к регулярным занятиям физической культурой и спортом</t>
  </si>
  <si>
    <t>Задача 5.  Привлечение населения  к занятиям физической культурой и спортом.</t>
  </si>
  <si>
    <t xml:space="preserve">Цель 3.  Создание благоприятных условий для гражданского становления и самореализации молодежи, поддержка и развитие молодежных инициатив
</t>
  </si>
  <si>
    <t>Задача 6.  Формирование целостной системы поддержки инициативной, талантливой, трудолюбивой молодежи, обладающей лидерскими навыками</t>
  </si>
  <si>
    <t>Задача 7.  Формирование ценностных установок на создание семьи, ответственного материнства и отцовства</t>
  </si>
  <si>
    <t>П. 31</t>
  </si>
  <si>
    <t xml:space="preserve">Цель 4.  Развитие системы патриотического воспитания детей и молодежи </t>
  </si>
  <si>
    <t>Задача 8.  Гражданско-патриотическое воспитание молодежи, содейсвование формированию правовых, культурных ценностей в молодежной среде</t>
  </si>
  <si>
    <t>Задача 9.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долгу.</t>
  </si>
  <si>
    <t>П.4, П.5</t>
  </si>
  <si>
    <t>П.7, П 9.</t>
  </si>
  <si>
    <t>П. 8</t>
  </si>
  <si>
    <t>Администрация городского округа ЗАТО Свободный,               МБУК Дворец культуры "Свободный", МБОУ "СШ № 25", МБУ ДО "ДШИ", МКУ ДО СЮТ</t>
  </si>
  <si>
    <r>
      <t xml:space="preserve">Модернизация библиотек в части комплектования книжных фондов  </t>
    </r>
    <r>
      <rPr>
        <b/>
        <sz val="9"/>
        <rFont val="Times New Roman"/>
        <family val="1"/>
      </rPr>
      <t xml:space="preserve">                                      </t>
    </r>
  </si>
  <si>
    <t>5.3.2.</t>
  </si>
  <si>
    <t>П. 11</t>
  </si>
  <si>
    <t>П. 10</t>
  </si>
  <si>
    <t>П.13</t>
  </si>
  <si>
    <t>П.17</t>
  </si>
  <si>
    <t>П. 26</t>
  </si>
  <si>
    <t>П.19, П. 20, П 21, П. 22 , П. 23, П. 24, П. 27</t>
  </si>
  <si>
    <t>П. 32</t>
  </si>
  <si>
    <t>П. 34</t>
  </si>
  <si>
    <t>П. 42</t>
  </si>
  <si>
    <t>П. 38, П. 39, П. 40</t>
  </si>
  <si>
    <t>2.3.5.</t>
  </si>
  <si>
    <t xml:space="preserve">
</t>
  </si>
  <si>
    <t>4.3.4.</t>
  </si>
  <si>
    <t>Создание и обеспечение деятельности молодежных «коворкинг-центров»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</si>
  <si>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</si>
  <si>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 xml:space="preserve"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«Интернет» и развитие системы библиотечного дела с учетом задачи расширения информационных технологий и оцифровки  </t>
  </si>
  <si>
    <t>Капитальный ремонт крыши</t>
  </si>
  <si>
    <t>«Развитие культуры, спорта и молодежной политики в городском округе ЗАТО Свободный» на 2023-2030 годы</t>
  </si>
  <si>
    <t xml:space="preserve">Всего по комплексу процессных мероприятий 1. "Развитие культуры в городском округе ЗАТО Свободный"                    </t>
  </si>
  <si>
    <t xml:space="preserve">Всего по комплексу процессных мероприятий 2. "Развитие физической культуры и спорта"                  </t>
  </si>
  <si>
    <t xml:space="preserve">Всего по комплексу процессных мероприятий 4.  "Патриотическое воспитание детей и молодежи городского округа ЗАТО Свободный",  в том числе:                                                                  </t>
  </si>
  <si>
    <r>
      <t xml:space="preserve">Всего по комплексу процессных мероприятий 3 "Реализация молодежной политики в городском округе ЗАТО Свободный",  в том числе:                                           </t>
    </r>
    <r>
      <rPr>
        <b/>
        <sz val="9"/>
        <rFont val="Times New Roman"/>
        <family val="1"/>
      </rPr>
      <t xml:space="preserve">         </t>
    </r>
  </si>
  <si>
    <t>3.3.3.</t>
  </si>
  <si>
    <t>Реализация мероприятий по внедрению по внедрению Всероссийского физкультурно-спортивного комплекса 
«Готов к труду и обороне» (ГТО)</t>
  </si>
  <si>
    <t>Администрация городского округа ЗАТО Свободный,                              МБУ ДО "ДЮСШ"</t>
  </si>
  <si>
    <t>П.11</t>
  </si>
  <si>
    <t>П.8</t>
  </si>
  <si>
    <t>Приложение 
к постановлению администрации
городского округа ЗАТО Свободный
от «_03__» мая 2024 года № _202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</si>
</sst>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[$-FC19]d\ mmmm\ yyyy\ &quot;г.&quot;"/>
    <numFmt numFmtId="180" formatCode="0.00000"/>
    <numFmt numFmtId="181" formatCode="#,##0.000"/>
    <numFmt numFmtId="182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1" fontId="4" fillId="0" borderId="14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173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4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3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33" borderId="0" xfId="0" applyNumberFormat="1" applyFont="1" applyFill="1" applyAlignment="1">
      <alignment/>
    </xf>
    <xf numFmtId="4" fontId="4" fillId="32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2"/>
  <sheetViews>
    <sheetView tabSelected="1" view="pageLayout" zoomScaleSheetLayoutView="100" workbookViewId="0" topLeftCell="A1">
      <selection activeCell="K1" sqref="K1:N4"/>
    </sheetView>
  </sheetViews>
  <sheetFormatPr defaultColWidth="9.00390625" defaultRowHeight="12.75"/>
  <cols>
    <col min="1" max="1" width="5.375" style="5" customWidth="1"/>
    <col min="2" max="2" width="25.875" style="5" customWidth="1"/>
    <col min="3" max="3" width="15.25390625" style="5" customWidth="1"/>
    <col min="4" max="4" width="10.75390625" style="6" customWidth="1"/>
    <col min="5" max="5" width="0.12890625" style="39" hidden="1" customWidth="1"/>
    <col min="6" max="6" width="11.25390625" style="33" customWidth="1"/>
    <col min="7" max="7" width="11.625" style="33" customWidth="1"/>
    <col min="8" max="8" width="10.625" style="33" customWidth="1"/>
    <col min="9" max="9" width="10.75390625" style="32" customWidth="1"/>
    <col min="10" max="11" width="11.25390625" style="33" customWidth="1"/>
    <col min="12" max="12" width="10.875" style="33" customWidth="1"/>
    <col min="13" max="13" width="11.875" style="33" customWidth="1"/>
    <col min="14" max="14" width="9.875" style="5" customWidth="1"/>
    <col min="15" max="16384" width="9.125" style="1" customWidth="1"/>
  </cols>
  <sheetData>
    <row r="1" spans="2:14" ht="12.75" customHeight="1">
      <c r="B1" s="42"/>
      <c r="C1" s="42"/>
      <c r="D1" s="43"/>
      <c r="E1" s="44"/>
      <c r="F1" s="52" t="s">
        <v>102</v>
      </c>
      <c r="G1" s="53"/>
      <c r="H1" s="52"/>
      <c r="I1" s="52"/>
      <c r="J1" s="52"/>
      <c r="K1" s="57" t="s">
        <v>118</v>
      </c>
      <c r="L1" s="57"/>
      <c r="M1" s="57"/>
      <c r="N1" s="57"/>
    </row>
    <row r="2" spans="2:14" ht="12.75">
      <c r="B2" s="42"/>
      <c r="C2" s="42"/>
      <c r="D2" s="43"/>
      <c r="E2" s="44"/>
      <c r="F2" s="52"/>
      <c r="G2" s="53"/>
      <c r="H2" s="52"/>
      <c r="I2" s="52"/>
      <c r="J2" s="52"/>
      <c r="K2" s="57"/>
      <c r="L2" s="57"/>
      <c r="M2" s="57"/>
      <c r="N2" s="57"/>
    </row>
    <row r="3" spans="2:14" ht="17.25" customHeight="1">
      <c r="B3" s="42"/>
      <c r="C3" s="42"/>
      <c r="D3" s="43"/>
      <c r="E3" s="44"/>
      <c r="F3" s="52"/>
      <c r="G3" s="53"/>
      <c r="H3" s="52"/>
      <c r="I3" s="52"/>
      <c r="J3" s="52"/>
      <c r="K3" s="57"/>
      <c r="L3" s="57"/>
      <c r="M3" s="57"/>
      <c r="N3" s="57"/>
    </row>
    <row r="4" spans="2:14" ht="15.75" customHeight="1">
      <c r="B4" s="42"/>
      <c r="C4" s="42"/>
      <c r="D4" s="43"/>
      <c r="E4" s="44"/>
      <c r="F4" s="52"/>
      <c r="G4" s="53"/>
      <c r="H4" s="52"/>
      <c r="I4" s="52"/>
      <c r="J4" s="52"/>
      <c r="K4" s="57"/>
      <c r="L4" s="57"/>
      <c r="M4" s="57"/>
      <c r="N4" s="57"/>
    </row>
    <row r="5" spans="2:14" ht="12.75">
      <c r="B5" s="42"/>
      <c r="C5" s="42"/>
      <c r="D5" s="43"/>
      <c r="E5" s="44"/>
      <c r="F5" s="64"/>
      <c r="G5" s="64"/>
      <c r="H5" s="64"/>
      <c r="I5" s="64"/>
      <c r="J5" s="64"/>
      <c r="K5" s="64"/>
      <c r="L5" s="64"/>
      <c r="M5" s="64"/>
      <c r="N5" s="64"/>
    </row>
    <row r="6" spans="2:14" ht="15.75" customHeight="1">
      <c r="B6" s="58" t="s">
        <v>32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2:14" ht="15.75" customHeight="1">
      <c r="B7" s="58" t="s">
        <v>33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2:14" ht="15.75" customHeight="1">
      <c r="B8" s="58" t="s">
        <v>108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3:13" ht="12.75">
      <c r="C9" s="59"/>
      <c r="D9" s="60"/>
      <c r="E9" s="60"/>
      <c r="F9" s="60"/>
      <c r="G9" s="60"/>
      <c r="H9" s="60"/>
      <c r="I9" s="60"/>
      <c r="J9" s="28"/>
      <c r="K9" s="28"/>
      <c r="L9" s="28"/>
      <c r="M9" s="28"/>
    </row>
    <row r="10" spans="1:14" ht="121.5" customHeight="1">
      <c r="A10" s="71" t="s">
        <v>0</v>
      </c>
      <c r="B10" s="73" t="s">
        <v>1</v>
      </c>
      <c r="C10" s="71" t="s">
        <v>36</v>
      </c>
      <c r="D10" s="61" t="s">
        <v>2</v>
      </c>
      <c r="E10" s="62"/>
      <c r="F10" s="62"/>
      <c r="G10" s="62"/>
      <c r="H10" s="62"/>
      <c r="I10" s="62"/>
      <c r="J10" s="62"/>
      <c r="K10" s="62"/>
      <c r="L10" s="62"/>
      <c r="M10" s="63"/>
      <c r="N10" s="7" t="s">
        <v>3</v>
      </c>
    </row>
    <row r="11" spans="1:14" ht="19.5" customHeight="1">
      <c r="A11" s="72"/>
      <c r="B11" s="74"/>
      <c r="C11" s="72"/>
      <c r="D11" s="8" t="s">
        <v>4</v>
      </c>
      <c r="E11" s="40">
        <v>2022</v>
      </c>
      <c r="F11" s="29">
        <v>2023</v>
      </c>
      <c r="G11" s="29">
        <v>2024</v>
      </c>
      <c r="H11" s="29">
        <v>2025</v>
      </c>
      <c r="I11" s="29">
        <v>2026</v>
      </c>
      <c r="J11" s="29">
        <v>2027</v>
      </c>
      <c r="K11" s="10">
        <v>2028</v>
      </c>
      <c r="L11" s="10">
        <v>2029</v>
      </c>
      <c r="M11" s="10">
        <v>2030</v>
      </c>
      <c r="N11" s="7"/>
    </row>
    <row r="12" spans="1:14" ht="12.75">
      <c r="A12" s="7">
        <v>1</v>
      </c>
      <c r="B12" s="7">
        <v>2</v>
      </c>
      <c r="C12" s="9">
        <v>3</v>
      </c>
      <c r="D12" s="8">
        <v>4</v>
      </c>
      <c r="E12" s="40">
        <v>5</v>
      </c>
      <c r="F12" s="29">
        <v>6</v>
      </c>
      <c r="G12" s="29">
        <v>7</v>
      </c>
      <c r="H12" s="29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7">
        <v>14</v>
      </c>
    </row>
    <row r="13" spans="1:15" ht="32.25" customHeight="1">
      <c r="A13" s="34">
        <v>1</v>
      </c>
      <c r="B13" s="35" t="s">
        <v>66</v>
      </c>
      <c r="C13" s="36"/>
      <c r="D13" s="45">
        <f>SUM(F13:M13)</f>
        <v>362526.56297</v>
      </c>
      <c r="E13" s="45" t="e">
        <f aca="true" t="shared" si="0" ref="E13:F16">SUM(E23+E28+E33)</f>
        <v>#REF!</v>
      </c>
      <c r="F13" s="45">
        <f t="shared" si="0"/>
        <v>40571.87576999999</v>
      </c>
      <c r="G13" s="45">
        <f>SUM(G14:G17)</f>
        <v>87648.96900000001</v>
      </c>
      <c r="H13" s="45">
        <f aca="true" t="shared" si="1" ref="H13:M13">SUM(H23+H28+H33+H18)</f>
        <v>45182.48</v>
      </c>
      <c r="I13" s="45">
        <f t="shared" si="1"/>
        <v>46880.08</v>
      </c>
      <c r="J13" s="45">
        <f t="shared" si="1"/>
        <v>35560.78999999999</v>
      </c>
      <c r="K13" s="45">
        <f t="shared" si="1"/>
        <v>35560.789</v>
      </c>
      <c r="L13" s="45">
        <f t="shared" si="1"/>
        <v>35560.7896</v>
      </c>
      <c r="M13" s="45">
        <f t="shared" si="1"/>
        <v>35560.7896</v>
      </c>
      <c r="N13" s="49"/>
      <c r="O13" s="2"/>
    </row>
    <row r="14" spans="1:15" ht="18.75" customHeight="1">
      <c r="A14" s="10"/>
      <c r="B14" s="13" t="s">
        <v>5</v>
      </c>
      <c r="C14" s="12"/>
      <c r="D14" s="46">
        <f>SUM(D24+D29+D34)</f>
        <v>127.5</v>
      </c>
      <c r="E14" s="47" t="e">
        <f t="shared" si="0"/>
        <v>#REF!</v>
      </c>
      <c r="F14" s="46">
        <f t="shared" si="0"/>
        <v>75.5</v>
      </c>
      <c r="G14" s="46">
        <f>SUM(G24+G29+G34+G19)</f>
        <v>52</v>
      </c>
      <c r="H14" s="46">
        <f aca="true" t="shared" si="2" ref="H14:M14">SUM(H24+H29+H34+H19)</f>
        <v>0</v>
      </c>
      <c r="I14" s="46">
        <f t="shared" si="2"/>
        <v>0</v>
      </c>
      <c r="J14" s="46">
        <f t="shared" si="2"/>
        <v>0</v>
      </c>
      <c r="K14" s="46">
        <f t="shared" si="2"/>
        <v>0</v>
      </c>
      <c r="L14" s="46">
        <f t="shared" si="2"/>
        <v>0</v>
      </c>
      <c r="M14" s="46">
        <f t="shared" si="2"/>
        <v>0</v>
      </c>
      <c r="N14" s="13"/>
      <c r="O14" s="2"/>
    </row>
    <row r="15" spans="1:15" ht="20.25" customHeight="1">
      <c r="A15" s="10"/>
      <c r="B15" s="13" t="s">
        <v>6</v>
      </c>
      <c r="C15" s="12"/>
      <c r="D15" s="46">
        <f>SUM(F15:M15)</f>
        <v>3177.8</v>
      </c>
      <c r="E15" s="47" t="e">
        <f t="shared" si="0"/>
        <v>#REF!</v>
      </c>
      <c r="F15" s="46">
        <f t="shared" si="0"/>
        <v>2350.4</v>
      </c>
      <c r="G15" s="46">
        <f>SUM(G25+G30+G35+G20)</f>
        <v>495.6</v>
      </c>
      <c r="H15" s="46">
        <v>331.8</v>
      </c>
      <c r="I15" s="46">
        <f>SUM(I25+I30+I35+I20)</f>
        <v>0</v>
      </c>
      <c r="J15" s="46">
        <f>SUM(J25+J30+J35+J20)</f>
        <v>0</v>
      </c>
      <c r="K15" s="46">
        <f>SUM(K25+K30+K35+K20)</f>
        <v>0</v>
      </c>
      <c r="L15" s="46">
        <f>SUM(L25+L30+L35+L20)</f>
        <v>0</v>
      </c>
      <c r="M15" s="46">
        <f>SUM(M25+M30+M35+M20)</f>
        <v>0</v>
      </c>
      <c r="N15" s="13"/>
      <c r="O15" s="2"/>
    </row>
    <row r="16" spans="1:15" ht="20.25" customHeight="1">
      <c r="A16" s="10"/>
      <c r="B16" s="13" t="s">
        <v>7</v>
      </c>
      <c r="C16" s="12"/>
      <c r="D16" s="46">
        <f>SUM(F16:M16)</f>
        <v>359553.06297</v>
      </c>
      <c r="E16" s="47" t="e">
        <f t="shared" si="0"/>
        <v>#REF!</v>
      </c>
      <c r="F16" s="46">
        <f t="shared" si="0"/>
        <v>38145.97577</v>
      </c>
      <c r="G16" s="46">
        <f>SUM(G26+G31+G36+G21)</f>
        <v>87101.369</v>
      </c>
      <c r="H16" s="46">
        <f aca="true" t="shared" si="3" ref="H16:M16">SUM(H26+H31+H36+H21)</f>
        <v>45182.48</v>
      </c>
      <c r="I16" s="46">
        <f t="shared" si="3"/>
        <v>46880.08</v>
      </c>
      <c r="J16" s="46">
        <f t="shared" si="3"/>
        <v>35560.78999999999</v>
      </c>
      <c r="K16" s="46">
        <f t="shared" si="3"/>
        <v>35560.789</v>
      </c>
      <c r="L16" s="46">
        <f t="shared" si="3"/>
        <v>35560.7896</v>
      </c>
      <c r="M16" s="46">
        <f t="shared" si="3"/>
        <v>35560.7896</v>
      </c>
      <c r="N16" s="13"/>
      <c r="O16" s="2"/>
    </row>
    <row r="17" spans="1:15" ht="24.75" customHeight="1">
      <c r="A17" s="10"/>
      <c r="B17" s="13" t="s">
        <v>8</v>
      </c>
      <c r="C17" s="12"/>
      <c r="D17" s="46">
        <f aca="true" t="shared" si="4" ref="D17:M17">SUM(D27+D32+D37)</f>
        <v>0</v>
      </c>
      <c r="E17" s="47" t="e">
        <f t="shared" si="4"/>
        <v>#REF!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13"/>
      <c r="O17" s="2"/>
    </row>
    <row r="18" spans="1:15" ht="114" customHeight="1">
      <c r="A18" s="34"/>
      <c r="B18" s="49" t="s">
        <v>105</v>
      </c>
      <c r="C18" s="49" t="s">
        <v>52</v>
      </c>
      <c r="D18" s="45">
        <f>SUM(F18:M18)</f>
        <v>384.9</v>
      </c>
      <c r="E18" s="45">
        <f aca="true" t="shared" si="5" ref="E18:M18">SUM(E19:E22)</f>
        <v>264.84</v>
      </c>
      <c r="F18" s="45">
        <f t="shared" si="5"/>
        <v>0</v>
      </c>
      <c r="G18" s="45">
        <f t="shared" si="5"/>
        <v>174.9</v>
      </c>
      <c r="H18" s="45">
        <f>SUM(H19:H22)</f>
        <v>0</v>
      </c>
      <c r="I18" s="45">
        <f t="shared" si="5"/>
        <v>0</v>
      </c>
      <c r="J18" s="45">
        <f t="shared" si="5"/>
        <v>52.5</v>
      </c>
      <c r="K18" s="45">
        <f t="shared" si="5"/>
        <v>52.5</v>
      </c>
      <c r="L18" s="45">
        <f t="shared" si="5"/>
        <v>52.5</v>
      </c>
      <c r="M18" s="45">
        <f t="shared" si="5"/>
        <v>52.5</v>
      </c>
      <c r="N18" s="49" t="s">
        <v>95</v>
      </c>
      <c r="O18" s="2"/>
    </row>
    <row r="19" spans="1:15" ht="24.75" customHeight="1">
      <c r="A19" s="10"/>
      <c r="B19" s="13" t="s">
        <v>5</v>
      </c>
      <c r="C19" s="12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13"/>
      <c r="O19" s="2"/>
    </row>
    <row r="20" spans="1:15" ht="24.75" customHeight="1">
      <c r="A20" s="10"/>
      <c r="B20" s="13" t="s">
        <v>6</v>
      </c>
      <c r="C20" s="12"/>
      <c r="D20" s="46">
        <f>SUM(F20:M20)</f>
        <v>122.4</v>
      </c>
      <c r="E20" s="46">
        <v>0</v>
      </c>
      <c r="F20" s="46">
        <v>0</v>
      </c>
      <c r="G20" s="46">
        <v>122.4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13"/>
      <c r="O20" s="2"/>
    </row>
    <row r="21" spans="1:15" ht="24.75" customHeight="1">
      <c r="A21" s="10"/>
      <c r="B21" s="13" t="s">
        <v>7</v>
      </c>
      <c r="C21" s="12"/>
      <c r="D21" s="46">
        <f>SUM(F21:M21)</f>
        <v>262.5</v>
      </c>
      <c r="E21" s="46">
        <v>264.84</v>
      </c>
      <c r="F21" s="46">
        <v>0</v>
      </c>
      <c r="G21" s="46">
        <v>52.5</v>
      </c>
      <c r="H21" s="46">
        <v>0</v>
      </c>
      <c r="I21" s="46">
        <v>0</v>
      </c>
      <c r="J21" s="46">
        <v>52.5</v>
      </c>
      <c r="K21" s="46">
        <v>52.5</v>
      </c>
      <c r="L21" s="46">
        <v>52.5</v>
      </c>
      <c r="M21" s="46">
        <v>52.5</v>
      </c>
      <c r="N21" s="13"/>
      <c r="O21" s="2"/>
    </row>
    <row r="22" spans="1:15" ht="24.75" customHeight="1">
      <c r="A22" s="10"/>
      <c r="B22" s="13" t="s">
        <v>35</v>
      </c>
      <c r="C22" s="12"/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13"/>
      <c r="O22" s="2"/>
    </row>
    <row r="23" spans="1:15" ht="18.75" customHeight="1">
      <c r="A23" s="10" t="s">
        <v>14</v>
      </c>
      <c r="B23" s="11" t="s">
        <v>9</v>
      </c>
      <c r="C23" s="12"/>
      <c r="D23" s="46">
        <f>SUM(D24:D27)</f>
        <v>0</v>
      </c>
      <c r="E23" s="47" t="e">
        <f aca="true" t="shared" si="6" ref="E23:G25">SUM(E43+E102+E140+E184)</f>
        <v>#REF!</v>
      </c>
      <c r="F23" s="46">
        <f t="shared" si="6"/>
        <v>0</v>
      </c>
      <c r="G23" s="46">
        <f t="shared" si="6"/>
        <v>0</v>
      </c>
      <c r="H23" s="46">
        <f aca="true" t="shared" si="7" ref="H23:M23">SUM(H24:H27)</f>
        <v>0</v>
      </c>
      <c r="I23" s="46">
        <f t="shared" si="7"/>
        <v>0</v>
      </c>
      <c r="J23" s="46">
        <f t="shared" si="7"/>
        <v>0</v>
      </c>
      <c r="K23" s="46">
        <f>SUM(K24:K27)</f>
        <v>0</v>
      </c>
      <c r="L23" s="46">
        <f t="shared" si="7"/>
        <v>0</v>
      </c>
      <c r="M23" s="46">
        <f t="shared" si="7"/>
        <v>0</v>
      </c>
      <c r="N23" s="13"/>
      <c r="O23" s="2"/>
    </row>
    <row r="24" spans="1:15" ht="19.5" customHeight="1">
      <c r="A24" s="10"/>
      <c r="B24" s="13" t="s">
        <v>5</v>
      </c>
      <c r="C24" s="12"/>
      <c r="D24" s="46">
        <f>SUM(F24:M24)</f>
        <v>0</v>
      </c>
      <c r="E24" s="47" t="e">
        <f t="shared" si="6"/>
        <v>#REF!</v>
      </c>
      <c r="F24" s="46">
        <f t="shared" si="6"/>
        <v>0</v>
      </c>
      <c r="G24" s="46">
        <f t="shared" si="6"/>
        <v>0</v>
      </c>
      <c r="H24" s="46">
        <f aca="true" t="shared" si="8" ref="H24:M25">SUM(H44+H103+H141+H185)</f>
        <v>0</v>
      </c>
      <c r="I24" s="46">
        <f t="shared" si="8"/>
        <v>0</v>
      </c>
      <c r="J24" s="46">
        <f t="shared" si="8"/>
        <v>0</v>
      </c>
      <c r="K24" s="46">
        <f t="shared" si="8"/>
        <v>0</v>
      </c>
      <c r="L24" s="46">
        <f t="shared" si="8"/>
        <v>0</v>
      </c>
      <c r="M24" s="46">
        <f t="shared" si="8"/>
        <v>0</v>
      </c>
      <c r="N24" s="13"/>
      <c r="O24" s="2"/>
    </row>
    <row r="25" spans="1:15" ht="20.25" customHeight="1">
      <c r="A25" s="10"/>
      <c r="B25" s="13" t="s">
        <v>6</v>
      </c>
      <c r="C25" s="12"/>
      <c r="D25" s="46">
        <f>SUM(F25:M25)</f>
        <v>0</v>
      </c>
      <c r="E25" s="47" t="e">
        <f t="shared" si="6"/>
        <v>#REF!</v>
      </c>
      <c r="F25" s="46">
        <f t="shared" si="6"/>
        <v>0</v>
      </c>
      <c r="G25" s="46">
        <f t="shared" si="6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13"/>
      <c r="O25" s="2"/>
    </row>
    <row r="26" spans="1:15" ht="20.25" customHeight="1">
      <c r="A26" s="10"/>
      <c r="B26" s="13" t="s">
        <v>7</v>
      </c>
      <c r="C26" s="12"/>
      <c r="D26" s="46">
        <f>SUM(F26:M26)</f>
        <v>0</v>
      </c>
      <c r="E26" s="47" t="e">
        <f aca="true" t="shared" si="9" ref="E26:E37">SUM(E46+E105+E143+E187)</f>
        <v>#REF!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13"/>
      <c r="O26" s="2"/>
    </row>
    <row r="27" spans="1:15" ht="23.25" customHeight="1">
      <c r="A27" s="10"/>
      <c r="B27" s="13" t="s">
        <v>8</v>
      </c>
      <c r="C27" s="12"/>
      <c r="D27" s="46">
        <f aca="true" t="shared" si="10" ref="D27:D32">SUM(D47+D106+D144+D188)</f>
        <v>0</v>
      </c>
      <c r="E27" s="47" t="e">
        <f t="shared" si="9"/>
        <v>#REF!</v>
      </c>
      <c r="F27" s="46">
        <f aca="true" t="shared" si="11" ref="F27:M32">SUM(F47+F106+F144+F188)</f>
        <v>0</v>
      </c>
      <c r="G27" s="46">
        <f t="shared" si="11"/>
        <v>0</v>
      </c>
      <c r="H27" s="46">
        <f t="shared" si="11"/>
        <v>0</v>
      </c>
      <c r="I27" s="46">
        <f t="shared" si="11"/>
        <v>0</v>
      </c>
      <c r="J27" s="46">
        <f t="shared" si="11"/>
        <v>0</v>
      </c>
      <c r="K27" s="46">
        <f t="shared" si="11"/>
        <v>0</v>
      </c>
      <c r="L27" s="46">
        <f t="shared" si="11"/>
        <v>0</v>
      </c>
      <c r="M27" s="46">
        <f t="shared" si="11"/>
        <v>0</v>
      </c>
      <c r="N27" s="13"/>
      <c r="O27" s="2"/>
    </row>
    <row r="28" spans="1:15" ht="48.75" customHeight="1">
      <c r="A28" s="10" t="s">
        <v>13</v>
      </c>
      <c r="B28" s="11" t="s">
        <v>10</v>
      </c>
      <c r="C28" s="12"/>
      <c r="D28" s="46">
        <f t="shared" si="10"/>
        <v>0</v>
      </c>
      <c r="E28" s="47">
        <f t="shared" si="9"/>
        <v>0</v>
      </c>
      <c r="F28" s="46">
        <f t="shared" si="11"/>
        <v>0</v>
      </c>
      <c r="G28" s="46">
        <f t="shared" si="11"/>
        <v>0</v>
      </c>
      <c r="H28" s="46">
        <f t="shared" si="11"/>
        <v>0</v>
      </c>
      <c r="I28" s="46">
        <f t="shared" si="11"/>
        <v>0</v>
      </c>
      <c r="J28" s="46">
        <f t="shared" si="11"/>
        <v>0</v>
      </c>
      <c r="K28" s="46">
        <f t="shared" si="11"/>
        <v>0</v>
      </c>
      <c r="L28" s="46">
        <f t="shared" si="11"/>
        <v>0</v>
      </c>
      <c r="M28" s="46">
        <f t="shared" si="11"/>
        <v>0</v>
      </c>
      <c r="N28" s="13"/>
      <c r="O28" s="2"/>
    </row>
    <row r="29" spans="1:15" ht="17.25" customHeight="1">
      <c r="A29" s="10"/>
      <c r="B29" s="13" t="s">
        <v>5</v>
      </c>
      <c r="C29" s="12"/>
      <c r="D29" s="46">
        <f t="shared" si="10"/>
        <v>0</v>
      </c>
      <c r="E29" s="47">
        <f t="shared" si="9"/>
        <v>0</v>
      </c>
      <c r="F29" s="46">
        <f t="shared" si="11"/>
        <v>0</v>
      </c>
      <c r="G29" s="46">
        <f t="shared" si="11"/>
        <v>0</v>
      </c>
      <c r="H29" s="46">
        <f t="shared" si="11"/>
        <v>0</v>
      </c>
      <c r="I29" s="46">
        <f t="shared" si="11"/>
        <v>0</v>
      </c>
      <c r="J29" s="46">
        <f t="shared" si="11"/>
        <v>0</v>
      </c>
      <c r="K29" s="46">
        <f t="shared" si="11"/>
        <v>0</v>
      </c>
      <c r="L29" s="46">
        <f t="shared" si="11"/>
        <v>0</v>
      </c>
      <c r="M29" s="46">
        <f t="shared" si="11"/>
        <v>0</v>
      </c>
      <c r="N29" s="13"/>
      <c r="O29" s="2"/>
    </row>
    <row r="30" spans="1:15" ht="20.25" customHeight="1">
      <c r="A30" s="10"/>
      <c r="B30" s="13" t="s">
        <v>6</v>
      </c>
      <c r="C30" s="12"/>
      <c r="D30" s="46">
        <f t="shared" si="10"/>
        <v>0</v>
      </c>
      <c r="E30" s="47">
        <f t="shared" si="9"/>
        <v>0</v>
      </c>
      <c r="F30" s="46">
        <f t="shared" si="11"/>
        <v>0</v>
      </c>
      <c r="G30" s="46">
        <f t="shared" si="11"/>
        <v>0</v>
      </c>
      <c r="H30" s="46">
        <f t="shared" si="11"/>
        <v>0</v>
      </c>
      <c r="I30" s="46">
        <f t="shared" si="11"/>
        <v>0</v>
      </c>
      <c r="J30" s="46">
        <f t="shared" si="11"/>
        <v>0</v>
      </c>
      <c r="K30" s="46">
        <f t="shared" si="11"/>
        <v>0</v>
      </c>
      <c r="L30" s="46">
        <f t="shared" si="11"/>
        <v>0</v>
      </c>
      <c r="M30" s="46">
        <f t="shared" si="11"/>
        <v>0</v>
      </c>
      <c r="N30" s="13"/>
      <c r="O30" s="2"/>
    </row>
    <row r="31" spans="1:15" ht="20.25" customHeight="1">
      <c r="A31" s="10"/>
      <c r="B31" s="13" t="s">
        <v>7</v>
      </c>
      <c r="C31" s="12"/>
      <c r="D31" s="46">
        <f t="shared" si="10"/>
        <v>0</v>
      </c>
      <c r="E31" s="47">
        <f t="shared" si="9"/>
        <v>0</v>
      </c>
      <c r="F31" s="46">
        <f t="shared" si="11"/>
        <v>0</v>
      </c>
      <c r="G31" s="46">
        <f t="shared" si="11"/>
        <v>0</v>
      </c>
      <c r="H31" s="46">
        <f t="shared" si="11"/>
        <v>0</v>
      </c>
      <c r="I31" s="46">
        <f t="shared" si="11"/>
        <v>0</v>
      </c>
      <c r="J31" s="46">
        <f t="shared" si="11"/>
        <v>0</v>
      </c>
      <c r="K31" s="46">
        <f t="shared" si="11"/>
        <v>0</v>
      </c>
      <c r="L31" s="46">
        <f t="shared" si="11"/>
        <v>0</v>
      </c>
      <c r="M31" s="46">
        <f t="shared" si="11"/>
        <v>0</v>
      </c>
      <c r="N31" s="13"/>
      <c r="O31" s="2"/>
    </row>
    <row r="32" spans="1:15" ht="27" customHeight="1">
      <c r="A32" s="10"/>
      <c r="B32" s="13" t="s">
        <v>8</v>
      </c>
      <c r="C32" s="12"/>
      <c r="D32" s="46">
        <f t="shared" si="10"/>
        <v>0</v>
      </c>
      <c r="E32" s="47">
        <f t="shared" si="9"/>
        <v>0</v>
      </c>
      <c r="F32" s="46">
        <f t="shared" si="11"/>
        <v>0</v>
      </c>
      <c r="G32" s="46">
        <f t="shared" si="11"/>
        <v>0</v>
      </c>
      <c r="H32" s="46">
        <f t="shared" si="11"/>
        <v>0</v>
      </c>
      <c r="I32" s="46">
        <f t="shared" si="11"/>
        <v>0</v>
      </c>
      <c r="J32" s="46">
        <f t="shared" si="11"/>
        <v>0</v>
      </c>
      <c r="K32" s="46">
        <f t="shared" si="11"/>
        <v>0</v>
      </c>
      <c r="L32" s="46">
        <f t="shared" si="11"/>
        <v>0</v>
      </c>
      <c r="M32" s="46">
        <f t="shared" si="11"/>
        <v>0</v>
      </c>
      <c r="N32" s="13"/>
      <c r="O32" s="2"/>
    </row>
    <row r="33" spans="1:15" ht="17.25" customHeight="1">
      <c r="A33" s="10" t="s">
        <v>15</v>
      </c>
      <c r="B33" s="11" t="s">
        <v>67</v>
      </c>
      <c r="C33" s="12"/>
      <c r="D33" s="46">
        <f>SUM(F33:M33)</f>
        <v>362141.66297</v>
      </c>
      <c r="E33" s="47" t="e">
        <f t="shared" si="9"/>
        <v>#REF!</v>
      </c>
      <c r="F33" s="46">
        <f>SUM(F53+F112+F150+F194+F18)</f>
        <v>40571.87576999999</v>
      </c>
      <c r="G33" s="46">
        <f>SUM(G34:G37)</f>
        <v>87474.069</v>
      </c>
      <c r="H33" s="46">
        <f aca="true" t="shared" si="12" ref="H33:M37">SUM(H53+H112+H150+H194)</f>
        <v>45182.48</v>
      </c>
      <c r="I33" s="46">
        <f t="shared" si="12"/>
        <v>46880.08</v>
      </c>
      <c r="J33" s="46">
        <f t="shared" si="12"/>
        <v>35508.28999999999</v>
      </c>
      <c r="K33" s="46">
        <f t="shared" si="12"/>
        <v>35508.289</v>
      </c>
      <c r="L33" s="46">
        <f t="shared" si="12"/>
        <v>35508.2896</v>
      </c>
      <c r="M33" s="46">
        <f t="shared" si="12"/>
        <v>35508.2896</v>
      </c>
      <c r="N33" s="13"/>
      <c r="O33" s="2"/>
    </row>
    <row r="34" spans="1:15" ht="21" customHeight="1">
      <c r="A34" s="10"/>
      <c r="B34" s="13" t="s">
        <v>5</v>
      </c>
      <c r="C34" s="12"/>
      <c r="D34" s="46">
        <f>SUM(D54+D113+D151+D195)</f>
        <v>127.5</v>
      </c>
      <c r="E34" s="47" t="e">
        <f t="shared" si="9"/>
        <v>#REF!</v>
      </c>
      <c r="F34" s="46">
        <f>SUM(F54+F113+F151+F195+F19)</f>
        <v>75.5</v>
      </c>
      <c r="G34" s="46">
        <f>SUM(G54+G113+G151+G195)</f>
        <v>52</v>
      </c>
      <c r="H34" s="46">
        <f t="shared" si="12"/>
        <v>0</v>
      </c>
      <c r="I34" s="46">
        <f t="shared" si="12"/>
        <v>0</v>
      </c>
      <c r="J34" s="46">
        <f t="shared" si="12"/>
        <v>0</v>
      </c>
      <c r="K34" s="46">
        <f t="shared" si="12"/>
        <v>0</v>
      </c>
      <c r="L34" s="46">
        <f t="shared" si="12"/>
        <v>0</v>
      </c>
      <c r="M34" s="46">
        <f t="shared" si="12"/>
        <v>0</v>
      </c>
      <c r="N34" s="13"/>
      <c r="O34" s="2"/>
    </row>
    <row r="35" spans="1:15" ht="20.25" customHeight="1">
      <c r="A35" s="10"/>
      <c r="B35" s="13" t="s">
        <v>6</v>
      </c>
      <c r="C35" s="12"/>
      <c r="D35" s="46">
        <f>SUM(F35:M35)</f>
        <v>2723.6000000000004</v>
      </c>
      <c r="E35" s="47" t="e">
        <f t="shared" si="9"/>
        <v>#REF!</v>
      </c>
      <c r="F35" s="46">
        <f>SUM(F55+F114+F152+F196+F20)</f>
        <v>2350.4</v>
      </c>
      <c r="G35" s="46">
        <f>SUM(G55+G114+G152+G196)</f>
        <v>373.20000000000005</v>
      </c>
      <c r="H35" s="46">
        <f t="shared" si="12"/>
        <v>0</v>
      </c>
      <c r="I35" s="46">
        <f t="shared" si="12"/>
        <v>0</v>
      </c>
      <c r="J35" s="46">
        <f t="shared" si="12"/>
        <v>0</v>
      </c>
      <c r="K35" s="46">
        <f t="shared" si="12"/>
        <v>0</v>
      </c>
      <c r="L35" s="46">
        <f t="shared" si="12"/>
        <v>0</v>
      </c>
      <c r="M35" s="46">
        <f t="shared" si="12"/>
        <v>0</v>
      </c>
      <c r="N35" s="13"/>
      <c r="O35" s="2"/>
    </row>
    <row r="36" spans="1:15" ht="20.25" customHeight="1">
      <c r="A36" s="10"/>
      <c r="B36" s="13" t="s">
        <v>7</v>
      </c>
      <c r="C36" s="12"/>
      <c r="D36" s="46">
        <f>SUM(F36:M36)</f>
        <v>359290.56297</v>
      </c>
      <c r="E36" s="47" t="e">
        <f t="shared" si="9"/>
        <v>#REF!</v>
      </c>
      <c r="F36" s="46">
        <f>SUM(F56+F115+F153+F197+F21)</f>
        <v>38145.97577</v>
      </c>
      <c r="G36" s="46">
        <f>SUM(G56+G115+G153+G197)</f>
        <v>87048.869</v>
      </c>
      <c r="H36" s="46">
        <f t="shared" si="12"/>
        <v>45182.48</v>
      </c>
      <c r="I36" s="46">
        <f t="shared" si="12"/>
        <v>46880.08</v>
      </c>
      <c r="J36" s="46">
        <f t="shared" si="12"/>
        <v>35508.28999999999</v>
      </c>
      <c r="K36" s="46">
        <f t="shared" si="12"/>
        <v>35508.289</v>
      </c>
      <c r="L36" s="46">
        <f t="shared" si="12"/>
        <v>35508.2896</v>
      </c>
      <c r="M36" s="46">
        <f t="shared" si="12"/>
        <v>35508.2896</v>
      </c>
      <c r="N36" s="13"/>
      <c r="O36" s="2"/>
    </row>
    <row r="37" spans="1:15" ht="30.75" customHeight="1">
      <c r="A37" s="10"/>
      <c r="B37" s="13" t="s">
        <v>8</v>
      </c>
      <c r="C37" s="12"/>
      <c r="D37" s="46">
        <f>SUM(D57+D116+D154+D198)</f>
        <v>0</v>
      </c>
      <c r="E37" s="47" t="e">
        <f t="shared" si="9"/>
        <v>#REF!</v>
      </c>
      <c r="F37" s="46">
        <f>SUM(F57+F116+F154+F198)</f>
        <v>0</v>
      </c>
      <c r="G37" s="46">
        <f>SUM(G57+G116+G154+G198)</f>
        <v>0</v>
      </c>
      <c r="H37" s="46">
        <f t="shared" si="12"/>
        <v>0</v>
      </c>
      <c r="I37" s="46">
        <f t="shared" si="12"/>
        <v>0</v>
      </c>
      <c r="J37" s="46">
        <f t="shared" si="12"/>
        <v>0</v>
      </c>
      <c r="K37" s="46">
        <f t="shared" si="12"/>
        <v>0</v>
      </c>
      <c r="L37" s="46">
        <f t="shared" si="12"/>
        <v>0</v>
      </c>
      <c r="M37" s="46">
        <f t="shared" si="12"/>
        <v>0</v>
      </c>
      <c r="N37" s="13"/>
      <c r="O37" s="2"/>
    </row>
    <row r="38" spans="1:15" ht="83.25" customHeight="1">
      <c r="A38" s="34" t="s">
        <v>16</v>
      </c>
      <c r="B38" s="37" t="s">
        <v>109</v>
      </c>
      <c r="C38" s="49" t="s">
        <v>63</v>
      </c>
      <c r="D38" s="45">
        <f>SUM(F38:M38)</f>
        <v>335936.08204999997</v>
      </c>
      <c r="E38" s="45">
        <f>SUM(E43+E48+E53)</f>
        <v>30321.83</v>
      </c>
      <c r="F38" s="45">
        <f>SUM(F43+F48+F53)</f>
        <v>37101.52205</v>
      </c>
      <c r="G38" s="45">
        <f>SUM(G43+G48+G53)</f>
        <v>82908.90000000001</v>
      </c>
      <c r="H38" s="45">
        <f>SUM(H43+H48+H53)</f>
        <v>40893.9</v>
      </c>
      <c r="I38" s="45">
        <f>SUM(I39:I42)</f>
        <v>42541.6</v>
      </c>
      <c r="J38" s="45">
        <f>SUM(J39:J42)</f>
        <v>33122.54</v>
      </c>
      <c r="K38" s="45">
        <f>SUM(K39:K42)</f>
        <v>33122.54</v>
      </c>
      <c r="L38" s="45">
        <f>SUM(L39:L42)</f>
        <v>33122.54</v>
      </c>
      <c r="M38" s="45">
        <f>SUM(M39:M42)</f>
        <v>33122.54</v>
      </c>
      <c r="N38" s="49" t="s">
        <v>92</v>
      </c>
      <c r="O38" s="2"/>
    </row>
    <row r="39" spans="1:15" ht="12.75">
      <c r="A39" s="10"/>
      <c r="B39" s="13" t="s">
        <v>5</v>
      </c>
      <c r="C39" s="12"/>
      <c r="D39" s="46">
        <f>SUM(D44+D49+D54)</f>
        <v>127.5</v>
      </c>
      <c r="E39" s="47">
        <f aca="true" t="shared" si="13" ref="E39:M39">SUM(E44+E49+E54)</f>
        <v>0</v>
      </c>
      <c r="F39" s="46">
        <f t="shared" si="13"/>
        <v>75.5</v>
      </c>
      <c r="G39" s="46">
        <f>SUM(G44+G49+G54)</f>
        <v>52</v>
      </c>
      <c r="H39" s="46">
        <f t="shared" si="13"/>
        <v>0</v>
      </c>
      <c r="I39" s="46">
        <f t="shared" si="13"/>
        <v>0</v>
      </c>
      <c r="J39" s="46">
        <f t="shared" si="13"/>
        <v>0</v>
      </c>
      <c r="K39" s="46">
        <f t="shared" si="13"/>
        <v>0</v>
      </c>
      <c r="L39" s="46">
        <f t="shared" si="13"/>
        <v>0</v>
      </c>
      <c r="M39" s="46">
        <f t="shared" si="13"/>
        <v>0</v>
      </c>
      <c r="N39" s="13"/>
      <c r="O39" s="2"/>
    </row>
    <row r="40" spans="1:15" ht="12.75">
      <c r="A40" s="10"/>
      <c r="B40" s="13" t="s">
        <v>6</v>
      </c>
      <c r="C40" s="12"/>
      <c r="D40" s="46">
        <f>SUM(D45+D50+D55)</f>
        <v>2329</v>
      </c>
      <c r="E40" s="47">
        <f aca="true" t="shared" si="14" ref="E40:M40">SUM(E45+E50+E55)</f>
        <v>0</v>
      </c>
      <c r="F40" s="46">
        <f t="shared" si="14"/>
        <v>2159</v>
      </c>
      <c r="G40" s="46">
        <f t="shared" si="14"/>
        <v>170</v>
      </c>
      <c r="H40" s="46">
        <f t="shared" si="14"/>
        <v>0</v>
      </c>
      <c r="I40" s="46">
        <f>SUM(I45+I50+I55)</f>
        <v>0</v>
      </c>
      <c r="J40" s="46">
        <f t="shared" si="14"/>
        <v>0</v>
      </c>
      <c r="K40" s="46">
        <f t="shared" si="14"/>
        <v>0</v>
      </c>
      <c r="L40" s="46">
        <f t="shared" si="14"/>
        <v>0</v>
      </c>
      <c r="M40" s="46">
        <f t="shared" si="14"/>
        <v>0</v>
      </c>
      <c r="N40" s="13"/>
      <c r="O40" s="2"/>
    </row>
    <row r="41" spans="1:15" ht="12.75">
      <c r="A41" s="10"/>
      <c r="B41" s="13" t="s">
        <v>7</v>
      </c>
      <c r="C41" s="12"/>
      <c r="D41" s="46">
        <f>SUM(D46+D51+D56)</f>
        <v>297473.7820499999</v>
      </c>
      <c r="E41" s="47">
        <f>SUM(E46+E51+E56)</f>
        <v>30321.83</v>
      </c>
      <c r="F41" s="46">
        <f aca="true" t="shared" si="15" ref="F41:M41">SUM(F46+F51+F56)</f>
        <v>34867.02205</v>
      </c>
      <c r="G41" s="46">
        <f t="shared" si="15"/>
        <v>82686.90000000001</v>
      </c>
      <c r="H41" s="46">
        <f t="shared" si="15"/>
        <v>40893.9</v>
      </c>
      <c r="I41" s="46">
        <f>SUM(I46+I51+I56)</f>
        <v>42541.6</v>
      </c>
      <c r="J41" s="46">
        <f t="shared" si="15"/>
        <v>33122.54</v>
      </c>
      <c r="K41" s="46">
        <f t="shared" si="15"/>
        <v>33122.54</v>
      </c>
      <c r="L41" s="46">
        <f t="shared" si="15"/>
        <v>33122.54</v>
      </c>
      <c r="M41" s="46">
        <f t="shared" si="15"/>
        <v>33122.54</v>
      </c>
      <c r="N41" s="13"/>
      <c r="O41" s="2"/>
    </row>
    <row r="42" spans="1:15" ht="12.75">
      <c r="A42" s="10"/>
      <c r="B42" s="13" t="s">
        <v>8</v>
      </c>
      <c r="C42" s="12"/>
      <c r="D42" s="46">
        <f>SUM(D47+D52+D57)</f>
        <v>0</v>
      </c>
      <c r="E42" s="47">
        <f aca="true" t="shared" si="16" ref="E42:M42">SUM(E47+E52+E57)</f>
        <v>0</v>
      </c>
      <c r="F42" s="46">
        <f t="shared" si="16"/>
        <v>0</v>
      </c>
      <c r="G42" s="46">
        <f t="shared" si="16"/>
        <v>0</v>
      </c>
      <c r="H42" s="46">
        <f t="shared" si="16"/>
        <v>0</v>
      </c>
      <c r="I42" s="46">
        <f>SUM(I47+I52+I57)</f>
        <v>0</v>
      </c>
      <c r="J42" s="46">
        <f t="shared" si="16"/>
        <v>0</v>
      </c>
      <c r="K42" s="46">
        <f t="shared" si="16"/>
        <v>0</v>
      </c>
      <c r="L42" s="46">
        <f t="shared" si="16"/>
        <v>0</v>
      </c>
      <c r="M42" s="46">
        <f t="shared" si="16"/>
        <v>0</v>
      </c>
      <c r="N42" s="13"/>
      <c r="O42" s="2"/>
    </row>
    <row r="43" spans="1:15" ht="45.75" customHeight="1">
      <c r="A43" s="10" t="s">
        <v>17</v>
      </c>
      <c r="B43" s="11" t="s">
        <v>11</v>
      </c>
      <c r="C43" s="12"/>
      <c r="D43" s="46">
        <f>SUM(E43:M43)</f>
        <v>0</v>
      </c>
      <c r="E43" s="47">
        <f>SUM(E44+E45+E46+E47)</f>
        <v>0</v>
      </c>
      <c r="F43" s="46">
        <f>SUM(F44+F45+F46+F47)</f>
        <v>0</v>
      </c>
      <c r="G43" s="46">
        <f>SUM(G44+G45+G46+G47)</f>
        <v>0</v>
      </c>
      <c r="H43" s="46">
        <f aca="true" t="shared" si="17" ref="H43:M43">SUM(H44+H45+H46+H47)</f>
        <v>0</v>
      </c>
      <c r="I43" s="46">
        <f t="shared" si="17"/>
        <v>0</v>
      </c>
      <c r="J43" s="46">
        <f t="shared" si="17"/>
        <v>0</v>
      </c>
      <c r="K43" s="46">
        <f t="shared" si="17"/>
        <v>0</v>
      </c>
      <c r="L43" s="46">
        <f t="shared" si="17"/>
        <v>0</v>
      </c>
      <c r="M43" s="46">
        <f t="shared" si="17"/>
        <v>0</v>
      </c>
      <c r="N43" s="13"/>
      <c r="O43" s="2"/>
    </row>
    <row r="44" spans="1:15" ht="30.75" customHeight="1">
      <c r="A44" s="10"/>
      <c r="B44" s="13" t="s">
        <v>5</v>
      </c>
      <c r="C44" s="12"/>
      <c r="D44" s="46">
        <v>0</v>
      </c>
      <c r="E44" s="47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13"/>
      <c r="O44" s="2"/>
    </row>
    <row r="45" spans="1:15" ht="19.5" customHeight="1">
      <c r="A45" s="10"/>
      <c r="B45" s="13" t="s">
        <v>6</v>
      </c>
      <c r="C45" s="12"/>
      <c r="D45" s="46">
        <v>0</v>
      </c>
      <c r="E45" s="47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13"/>
      <c r="O45" s="2"/>
    </row>
    <row r="46" spans="1:15" ht="19.5" customHeight="1">
      <c r="A46" s="10"/>
      <c r="B46" s="13" t="s">
        <v>7</v>
      </c>
      <c r="C46" s="12"/>
      <c r="D46" s="46">
        <f>SUM(E46:M46)</f>
        <v>0</v>
      </c>
      <c r="E46" s="47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13"/>
      <c r="O46" s="2"/>
    </row>
    <row r="47" spans="1:15" ht="35.25" customHeight="1">
      <c r="A47" s="10"/>
      <c r="B47" s="13" t="s">
        <v>8</v>
      </c>
      <c r="C47" s="12"/>
      <c r="D47" s="46">
        <v>0</v>
      </c>
      <c r="E47" s="47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13"/>
      <c r="O47" s="2"/>
    </row>
    <row r="48" spans="1:15" ht="63" customHeight="1">
      <c r="A48" s="10" t="s">
        <v>25</v>
      </c>
      <c r="B48" s="11" t="s">
        <v>12</v>
      </c>
      <c r="C48" s="12"/>
      <c r="D48" s="46">
        <f aca="true" t="shared" si="18" ref="D48:I48">SUM(D49+D50+D51+D52)</f>
        <v>0</v>
      </c>
      <c r="E48" s="46">
        <f t="shared" si="18"/>
        <v>0</v>
      </c>
      <c r="F48" s="46">
        <f t="shared" si="18"/>
        <v>0</v>
      </c>
      <c r="G48" s="46">
        <f t="shared" si="18"/>
        <v>0</v>
      </c>
      <c r="H48" s="46">
        <f t="shared" si="18"/>
        <v>0</v>
      </c>
      <c r="I48" s="46">
        <f t="shared" si="18"/>
        <v>0</v>
      </c>
      <c r="J48" s="46">
        <f>SUM(J49+J50+J51+J52)</f>
        <v>0</v>
      </c>
      <c r="K48" s="46">
        <f>SUM(K49+K50+K51+K52)</f>
        <v>0</v>
      </c>
      <c r="L48" s="46">
        <f>SUM(L49+L50+L51+L52)</f>
        <v>0</v>
      </c>
      <c r="M48" s="46">
        <f>SUM(M49+M50+M51+M52)</f>
        <v>0</v>
      </c>
      <c r="N48" s="13"/>
      <c r="O48" s="2"/>
    </row>
    <row r="49" spans="1:15" ht="22.5" customHeight="1">
      <c r="A49" s="10"/>
      <c r="B49" s="13" t="s">
        <v>5</v>
      </c>
      <c r="C49" s="12"/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13"/>
      <c r="O49" s="2"/>
    </row>
    <row r="50" spans="1:15" ht="19.5" customHeight="1">
      <c r="A50" s="10"/>
      <c r="B50" s="13" t="s">
        <v>6</v>
      </c>
      <c r="C50" s="12"/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13"/>
      <c r="O50" s="2"/>
    </row>
    <row r="51" spans="1:15" ht="19.5" customHeight="1">
      <c r="A51" s="10"/>
      <c r="B51" s="13" t="s">
        <v>7</v>
      </c>
      <c r="C51" s="12"/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13"/>
      <c r="O51" s="2"/>
    </row>
    <row r="52" spans="1:15" ht="29.25" customHeight="1">
      <c r="A52" s="10"/>
      <c r="B52" s="13" t="s">
        <v>8</v>
      </c>
      <c r="C52" s="12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13"/>
      <c r="O52" s="2"/>
    </row>
    <row r="53" spans="1:15" ht="42.75" customHeight="1">
      <c r="A53" s="10" t="s">
        <v>18</v>
      </c>
      <c r="B53" s="11" t="s">
        <v>61</v>
      </c>
      <c r="C53" s="12"/>
      <c r="D53" s="46">
        <f>SUM(F53:M53)</f>
        <v>335936.08204999997</v>
      </c>
      <c r="E53" s="46">
        <f>SUM(E60+E66+E71+E92)</f>
        <v>30321.83</v>
      </c>
      <c r="F53" s="46">
        <f>SUM(F60+F66+F71+F92+F76)</f>
        <v>37101.52205</v>
      </c>
      <c r="G53" s="46">
        <f>SUM(G60+G66+G71+G92+G76+G81+G86)</f>
        <v>82908.90000000001</v>
      </c>
      <c r="H53" s="46">
        <f>SUM(H60+H66+H71+H92+H76)</f>
        <v>40893.9</v>
      </c>
      <c r="I53" s="46">
        <f aca="true" t="shared" si="19" ref="H53:M56">SUM(I60+I66+I71+I92+I76)</f>
        <v>42541.6</v>
      </c>
      <c r="J53" s="46">
        <f t="shared" si="19"/>
        <v>33122.54</v>
      </c>
      <c r="K53" s="46">
        <f t="shared" si="19"/>
        <v>33122.54</v>
      </c>
      <c r="L53" s="46">
        <f t="shared" si="19"/>
        <v>33122.54</v>
      </c>
      <c r="M53" s="46">
        <f t="shared" si="19"/>
        <v>33122.54</v>
      </c>
      <c r="N53" s="13"/>
      <c r="O53" s="2"/>
    </row>
    <row r="54" spans="1:15" ht="26.25" customHeight="1">
      <c r="A54" s="10"/>
      <c r="B54" s="13" t="s">
        <v>5</v>
      </c>
      <c r="C54" s="12"/>
      <c r="D54" s="46">
        <f>SUM(D61+D67+D72+D93+D77)</f>
        <v>127.5</v>
      </c>
      <c r="E54" s="46">
        <f>SUM(E61+E67+E72+E93+E77)</f>
        <v>0</v>
      </c>
      <c r="F54" s="46">
        <f>SUM(F61+F67+F72+F93+F77)</f>
        <v>75.5</v>
      </c>
      <c r="G54" s="46">
        <f>SUM(G61+G67+G72+G93+G77+G82+G87)</f>
        <v>52</v>
      </c>
      <c r="H54" s="46">
        <f t="shared" si="19"/>
        <v>0</v>
      </c>
      <c r="I54" s="46">
        <f t="shared" si="19"/>
        <v>0</v>
      </c>
      <c r="J54" s="46">
        <f t="shared" si="19"/>
        <v>0</v>
      </c>
      <c r="K54" s="46">
        <f t="shared" si="19"/>
        <v>0</v>
      </c>
      <c r="L54" s="46">
        <f t="shared" si="19"/>
        <v>0</v>
      </c>
      <c r="M54" s="46">
        <f t="shared" si="19"/>
        <v>0</v>
      </c>
      <c r="N54" s="13"/>
      <c r="O54" s="2"/>
    </row>
    <row r="55" spans="1:15" ht="19.5" customHeight="1">
      <c r="A55" s="10"/>
      <c r="B55" s="13" t="s">
        <v>6</v>
      </c>
      <c r="C55" s="12"/>
      <c r="D55" s="46">
        <f>SUM(E55:M55)</f>
        <v>2329</v>
      </c>
      <c r="E55" s="46">
        <f>SUM(E62+E68+E73+E94)</f>
        <v>0</v>
      </c>
      <c r="F55" s="46">
        <f>SUM(F62+F68+F73+F94+F78)</f>
        <v>2159</v>
      </c>
      <c r="G55" s="46">
        <f>SUM(G62+G68+G73+G94+G78+G83+G88)</f>
        <v>170</v>
      </c>
      <c r="H55" s="46">
        <f t="shared" si="19"/>
        <v>0</v>
      </c>
      <c r="I55" s="46">
        <f t="shared" si="19"/>
        <v>0</v>
      </c>
      <c r="J55" s="46">
        <f t="shared" si="19"/>
        <v>0</v>
      </c>
      <c r="K55" s="46">
        <f t="shared" si="19"/>
        <v>0</v>
      </c>
      <c r="L55" s="46">
        <f t="shared" si="19"/>
        <v>0</v>
      </c>
      <c r="M55" s="46">
        <f t="shared" si="19"/>
        <v>0</v>
      </c>
      <c r="N55" s="13"/>
      <c r="O55" s="2"/>
    </row>
    <row r="56" spans="1:16" ht="19.5" customHeight="1">
      <c r="A56" s="10"/>
      <c r="B56" s="13" t="s">
        <v>7</v>
      </c>
      <c r="C56" s="12"/>
      <c r="D56" s="46">
        <f>SUM(D63+D69+D74+D95+D79)</f>
        <v>297473.7820499999</v>
      </c>
      <c r="E56" s="46">
        <f>SUM(E63+E69+E74+E95+E79)</f>
        <v>30321.83</v>
      </c>
      <c r="F56" s="46">
        <f>SUM(F63+F69+F74+F95+F79)</f>
        <v>34867.02205</v>
      </c>
      <c r="G56" s="46">
        <f>SUM(G63+G69+G74+G95+G79+G84+G89)</f>
        <v>82686.90000000001</v>
      </c>
      <c r="H56" s="46">
        <f>SUM(H63+H69+H74+H95+H79)</f>
        <v>40893.9</v>
      </c>
      <c r="I56" s="46">
        <f>SUM(I63+I69+I74+I95+I79)</f>
        <v>42541.6</v>
      </c>
      <c r="J56" s="46">
        <f>SUM(J63+J69+J74+J95+J79)</f>
        <v>33122.54</v>
      </c>
      <c r="K56" s="46">
        <f t="shared" si="19"/>
        <v>33122.54</v>
      </c>
      <c r="L56" s="46">
        <f t="shared" si="19"/>
        <v>33122.54</v>
      </c>
      <c r="M56" s="46">
        <f t="shared" si="19"/>
        <v>33122.54</v>
      </c>
      <c r="N56" s="13"/>
      <c r="O56" s="2"/>
      <c r="P56" s="38"/>
    </row>
    <row r="57" spans="1:15" ht="29.25" customHeight="1">
      <c r="A57" s="10"/>
      <c r="B57" s="13" t="s">
        <v>8</v>
      </c>
      <c r="C57" s="12"/>
      <c r="D57" s="46">
        <f aca="true" t="shared" si="20" ref="D57:M57">SUM(D64+D70+D75+D96)</f>
        <v>0</v>
      </c>
      <c r="E57" s="46">
        <f t="shared" si="20"/>
        <v>0</v>
      </c>
      <c r="F57" s="46">
        <f t="shared" si="20"/>
        <v>0</v>
      </c>
      <c r="G57" s="46">
        <f t="shared" si="20"/>
        <v>0</v>
      </c>
      <c r="H57" s="46">
        <f t="shared" si="20"/>
        <v>0</v>
      </c>
      <c r="I57" s="46">
        <f t="shared" si="20"/>
        <v>0</v>
      </c>
      <c r="J57" s="46">
        <f t="shared" si="20"/>
        <v>0</v>
      </c>
      <c r="K57" s="46">
        <f t="shared" si="20"/>
        <v>0</v>
      </c>
      <c r="L57" s="46">
        <f t="shared" si="20"/>
        <v>0</v>
      </c>
      <c r="M57" s="46">
        <f t="shared" si="20"/>
        <v>0</v>
      </c>
      <c r="N57" s="13"/>
      <c r="O57" s="2"/>
    </row>
    <row r="58" spans="1:15" ht="21" customHeight="1">
      <c r="A58" s="65" t="s">
        <v>74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7"/>
      <c r="O58" s="2"/>
    </row>
    <row r="59" spans="1:15" ht="21" customHeight="1">
      <c r="A59" s="54" t="s">
        <v>60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6"/>
      <c r="O59" s="2"/>
    </row>
    <row r="60" spans="1:15" ht="76.5" customHeight="1">
      <c r="A60" s="10" t="s">
        <v>26</v>
      </c>
      <c r="B60" s="14" t="s">
        <v>54</v>
      </c>
      <c r="C60" s="13" t="s">
        <v>63</v>
      </c>
      <c r="D60" s="46">
        <f aca="true" t="shared" si="21" ref="D60:M60">SUM(D61:D64)</f>
        <v>15181.8</v>
      </c>
      <c r="E60" s="46">
        <f t="shared" si="21"/>
        <v>1800</v>
      </c>
      <c r="F60" s="46">
        <f t="shared" si="21"/>
        <v>1658.4</v>
      </c>
      <c r="G60" s="46">
        <f t="shared" si="21"/>
        <v>1823.4</v>
      </c>
      <c r="H60" s="46">
        <f t="shared" si="21"/>
        <v>2200</v>
      </c>
      <c r="I60" s="46">
        <f t="shared" si="21"/>
        <v>2300</v>
      </c>
      <c r="J60" s="46">
        <f t="shared" si="21"/>
        <v>1800</v>
      </c>
      <c r="K60" s="46">
        <f t="shared" si="21"/>
        <v>1800</v>
      </c>
      <c r="L60" s="46">
        <f t="shared" si="21"/>
        <v>1800</v>
      </c>
      <c r="M60" s="46">
        <f t="shared" si="21"/>
        <v>1800</v>
      </c>
      <c r="N60" s="13" t="s">
        <v>85</v>
      </c>
      <c r="O60" s="2"/>
    </row>
    <row r="61" spans="1:15" ht="24.75" customHeight="1">
      <c r="A61" s="10"/>
      <c r="B61" s="15" t="s">
        <v>5</v>
      </c>
      <c r="C61" s="12"/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13"/>
      <c r="O61" s="2"/>
    </row>
    <row r="62" spans="1:15" ht="21" customHeight="1">
      <c r="A62" s="10"/>
      <c r="B62" s="15" t="s">
        <v>6</v>
      </c>
      <c r="C62" s="12"/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13"/>
      <c r="O62" s="2"/>
    </row>
    <row r="63" spans="1:15" ht="21" customHeight="1">
      <c r="A63" s="10"/>
      <c r="B63" s="15" t="s">
        <v>7</v>
      </c>
      <c r="C63" s="12"/>
      <c r="D63" s="46">
        <f>SUM(F63:M63)</f>
        <v>15181.8</v>
      </c>
      <c r="E63" s="46">
        <v>1800</v>
      </c>
      <c r="F63" s="46">
        <v>1658.4</v>
      </c>
      <c r="G63" s="46">
        <v>1823.4</v>
      </c>
      <c r="H63" s="46">
        <v>2200</v>
      </c>
      <c r="I63" s="46">
        <v>2300</v>
      </c>
      <c r="J63" s="46">
        <v>1800</v>
      </c>
      <c r="K63" s="46">
        <v>1800</v>
      </c>
      <c r="L63" s="46">
        <v>1800</v>
      </c>
      <c r="M63" s="46">
        <v>1800</v>
      </c>
      <c r="N63" s="13"/>
      <c r="O63" s="2"/>
    </row>
    <row r="64" spans="1:15" ht="20.25" customHeight="1">
      <c r="A64" s="10"/>
      <c r="B64" s="15" t="s">
        <v>35</v>
      </c>
      <c r="C64" s="12"/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13"/>
      <c r="O64" s="2"/>
    </row>
    <row r="65" spans="1:15" ht="21" customHeight="1">
      <c r="A65" s="54" t="s">
        <v>47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2"/>
    </row>
    <row r="66" spans="1:15" ht="87" customHeight="1">
      <c r="A66" s="10" t="s">
        <v>34</v>
      </c>
      <c r="B66" s="11" t="s">
        <v>62</v>
      </c>
      <c r="C66" s="13" t="s">
        <v>72</v>
      </c>
      <c r="D66" s="46">
        <f>SUM(D67+D68+D69+D70)</f>
        <v>23979.989999999998</v>
      </c>
      <c r="E66" s="46">
        <f>SUM(E67+E68+E69+E70)</f>
        <v>3434.01</v>
      </c>
      <c r="F66" s="46">
        <f>SUM(F67+F68+F69+F70)</f>
        <v>2495.99</v>
      </c>
      <c r="G66" s="46">
        <f>SUM(G67+G68+G69+G70)</f>
        <v>2505.8</v>
      </c>
      <c r="H66" s="46">
        <f aca="true" t="shared" si="22" ref="H66:M66">SUM(H67+H68+H69+H70)</f>
        <v>1565.8</v>
      </c>
      <c r="I66" s="46">
        <f>I69</f>
        <v>662.2</v>
      </c>
      <c r="J66" s="46">
        <f t="shared" si="22"/>
        <v>4187.55</v>
      </c>
      <c r="K66" s="46">
        <f t="shared" si="22"/>
        <v>4187.55</v>
      </c>
      <c r="L66" s="46">
        <f t="shared" si="22"/>
        <v>4187.55</v>
      </c>
      <c r="M66" s="46">
        <f t="shared" si="22"/>
        <v>4187.55</v>
      </c>
      <c r="N66" s="13" t="s">
        <v>86</v>
      </c>
      <c r="O66" s="2"/>
    </row>
    <row r="67" spans="1:15" ht="30" customHeight="1">
      <c r="A67" s="10"/>
      <c r="B67" s="13" t="s">
        <v>5</v>
      </c>
      <c r="C67" s="12"/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13"/>
      <c r="O67" s="2"/>
    </row>
    <row r="68" spans="1:15" ht="21" customHeight="1">
      <c r="A68" s="10"/>
      <c r="B68" s="13" t="s">
        <v>6</v>
      </c>
      <c r="C68" s="12"/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13"/>
      <c r="O68" s="2"/>
    </row>
    <row r="69" spans="1:15" ht="21" customHeight="1">
      <c r="A69" s="10"/>
      <c r="B69" s="13" t="s">
        <v>7</v>
      </c>
      <c r="C69" s="12"/>
      <c r="D69" s="46">
        <f>SUM(F69:M69)</f>
        <v>23979.989999999998</v>
      </c>
      <c r="E69" s="46">
        <v>3434.01</v>
      </c>
      <c r="F69" s="46">
        <v>2495.99</v>
      </c>
      <c r="G69" s="46">
        <v>2505.8</v>
      </c>
      <c r="H69" s="46">
        <v>1565.8</v>
      </c>
      <c r="I69" s="46">
        <v>662.2</v>
      </c>
      <c r="J69" s="46">
        <v>4187.55</v>
      </c>
      <c r="K69" s="46">
        <v>4187.55</v>
      </c>
      <c r="L69" s="46">
        <v>4187.55</v>
      </c>
      <c r="M69" s="46">
        <v>4187.55</v>
      </c>
      <c r="N69" s="13"/>
      <c r="O69" s="2"/>
    </row>
    <row r="70" spans="1:15" ht="32.25" customHeight="1">
      <c r="A70" s="10"/>
      <c r="B70" s="13" t="s">
        <v>8</v>
      </c>
      <c r="C70" s="12"/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13"/>
      <c r="O70" s="2"/>
    </row>
    <row r="71" spans="1:15" ht="117" customHeight="1">
      <c r="A71" s="17" t="s">
        <v>49</v>
      </c>
      <c r="B71" s="18" t="s">
        <v>68</v>
      </c>
      <c r="C71" s="13" t="s">
        <v>73</v>
      </c>
      <c r="D71" s="46">
        <f aca="true" t="shared" si="23" ref="D71:M71">SUM(D72:D75)</f>
        <v>8487.72605</v>
      </c>
      <c r="E71" s="46">
        <f t="shared" si="23"/>
        <v>0</v>
      </c>
      <c r="F71" s="46">
        <f t="shared" si="23"/>
        <v>887.72605</v>
      </c>
      <c r="G71" s="46">
        <f t="shared" si="23"/>
        <v>7600</v>
      </c>
      <c r="H71" s="46">
        <f t="shared" si="23"/>
        <v>0</v>
      </c>
      <c r="I71" s="46">
        <f t="shared" si="23"/>
        <v>0</v>
      </c>
      <c r="J71" s="46">
        <f t="shared" si="23"/>
        <v>0</v>
      </c>
      <c r="K71" s="46">
        <f t="shared" si="23"/>
        <v>0</v>
      </c>
      <c r="L71" s="46">
        <f t="shared" si="23"/>
        <v>0</v>
      </c>
      <c r="M71" s="46">
        <f t="shared" si="23"/>
        <v>0</v>
      </c>
      <c r="N71" s="16" t="s">
        <v>87</v>
      </c>
      <c r="O71" s="2"/>
    </row>
    <row r="72" spans="1:15" ht="19.5" customHeight="1">
      <c r="A72" s="17"/>
      <c r="B72" s="13" t="s">
        <v>5</v>
      </c>
      <c r="C72" s="12"/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16"/>
      <c r="O72" s="2"/>
    </row>
    <row r="73" spans="1:15" ht="21" customHeight="1">
      <c r="A73" s="17"/>
      <c r="B73" s="13" t="s">
        <v>6</v>
      </c>
      <c r="C73" s="12"/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16"/>
      <c r="O73" s="2"/>
    </row>
    <row r="74" spans="1:15" ht="21" customHeight="1">
      <c r="A74" s="17"/>
      <c r="B74" s="13" t="s">
        <v>7</v>
      </c>
      <c r="C74" s="12"/>
      <c r="D74" s="46">
        <f>SUM(E74:M74)</f>
        <v>8487.72605</v>
      </c>
      <c r="E74" s="46">
        <v>0</v>
      </c>
      <c r="F74" s="46">
        <v>887.72605</v>
      </c>
      <c r="G74" s="46">
        <v>7600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16"/>
      <c r="O74" s="2"/>
    </row>
    <row r="75" spans="1:15" ht="27" customHeight="1">
      <c r="A75" s="17"/>
      <c r="B75" s="13" t="s">
        <v>8</v>
      </c>
      <c r="C75" s="12"/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16"/>
      <c r="O75" s="2"/>
    </row>
    <row r="76" spans="1:15" ht="43.5" customHeight="1">
      <c r="A76" s="17" t="s">
        <v>39</v>
      </c>
      <c r="B76" s="18" t="s">
        <v>89</v>
      </c>
      <c r="C76" s="13" t="s">
        <v>73</v>
      </c>
      <c r="D76" s="46">
        <f>SUM(D77:D80)</f>
        <v>255</v>
      </c>
      <c r="E76" s="46">
        <f>SUM(E77:E90)</f>
        <v>0</v>
      </c>
      <c r="F76" s="46">
        <f aca="true" t="shared" si="24" ref="F76:M76">SUM(F77:F80)</f>
        <v>151</v>
      </c>
      <c r="G76" s="46">
        <f t="shared" si="24"/>
        <v>104</v>
      </c>
      <c r="H76" s="46">
        <f t="shared" si="24"/>
        <v>0</v>
      </c>
      <c r="I76" s="46">
        <f t="shared" si="24"/>
        <v>0</v>
      </c>
      <c r="J76" s="46">
        <f t="shared" si="24"/>
        <v>0</v>
      </c>
      <c r="K76" s="46">
        <f t="shared" si="24"/>
        <v>0</v>
      </c>
      <c r="L76" s="46">
        <f t="shared" si="24"/>
        <v>0</v>
      </c>
      <c r="M76" s="46">
        <f t="shared" si="24"/>
        <v>0</v>
      </c>
      <c r="N76" s="16" t="s">
        <v>91</v>
      </c>
      <c r="O76" s="2"/>
    </row>
    <row r="77" spans="1:15" ht="27" customHeight="1">
      <c r="A77" s="17"/>
      <c r="B77" s="13" t="s">
        <v>5</v>
      </c>
      <c r="C77" s="12"/>
      <c r="D77" s="46">
        <f>SUM(F77:M77)</f>
        <v>127.5</v>
      </c>
      <c r="E77" s="46">
        <v>0</v>
      </c>
      <c r="F77" s="46">
        <v>75.5</v>
      </c>
      <c r="G77" s="46">
        <v>52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16"/>
      <c r="O77" s="2"/>
    </row>
    <row r="78" spans="1:15" ht="27" customHeight="1">
      <c r="A78" s="17"/>
      <c r="B78" s="13" t="s">
        <v>6</v>
      </c>
      <c r="C78" s="12"/>
      <c r="D78" s="46">
        <f>SUM(F78:M78)</f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16"/>
      <c r="O78" s="2"/>
    </row>
    <row r="79" spans="1:15" ht="27" customHeight="1">
      <c r="A79" s="17"/>
      <c r="B79" s="13" t="s">
        <v>7</v>
      </c>
      <c r="C79" s="12"/>
      <c r="D79" s="46">
        <f>SUM(E79:M79)</f>
        <v>127.5</v>
      </c>
      <c r="E79" s="46">
        <v>0</v>
      </c>
      <c r="F79" s="46">
        <v>75.5</v>
      </c>
      <c r="G79" s="46">
        <v>52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16"/>
      <c r="O79" s="2"/>
    </row>
    <row r="80" spans="1:15" ht="27" customHeight="1">
      <c r="A80" s="17"/>
      <c r="B80" s="13" t="s">
        <v>8</v>
      </c>
      <c r="C80" s="12"/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16"/>
      <c r="O80" s="2"/>
    </row>
    <row r="81" spans="1:15" ht="44.25" customHeight="1">
      <c r="A81" s="17"/>
      <c r="B81" s="13" t="s">
        <v>107</v>
      </c>
      <c r="C81" s="13" t="s">
        <v>73</v>
      </c>
      <c r="D81" s="46">
        <f>SUM(D82:D85)</f>
        <v>35835.8</v>
      </c>
      <c r="E81" s="46"/>
      <c r="F81" s="46">
        <f aca="true" t="shared" si="25" ref="F81:M81">SUM(F82:F85)</f>
        <v>0</v>
      </c>
      <c r="G81" s="46">
        <f t="shared" si="25"/>
        <v>35835.8</v>
      </c>
      <c r="H81" s="46">
        <f t="shared" si="25"/>
        <v>0</v>
      </c>
      <c r="I81" s="46">
        <f t="shared" si="25"/>
        <v>0</v>
      </c>
      <c r="J81" s="46">
        <f t="shared" si="25"/>
        <v>0</v>
      </c>
      <c r="K81" s="46">
        <f t="shared" si="25"/>
        <v>0</v>
      </c>
      <c r="L81" s="46">
        <f t="shared" si="25"/>
        <v>0</v>
      </c>
      <c r="M81" s="46">
        <f t="shared" si="25"/>
        <v>0</v>
      </c>
      <c r="N81" s="16" t="s">
        <v>117</v>
      </c>
      <c r="O81" s="2"/>
    </row>
    <row r="82" spans="1:15" ht="27" customHeight="1">
      <c r="A82" s="17"/>
      <c r="B82" s="13" t="s">
        <v>5</v>
      </c>
      <c r="C82" s="12"/>
      <c r="D82" s="46">
        <f>SUM(F82:M82)</f>
        <v>0</v>
      </c>
      <c r="E82" s="46"/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16"/>
      <c r="O82" s="2"/>
    </row>
    <row r="83" spans="1:15" ht="27" customHeight="1">
      <c r="A83" s="17"/>
      <c r="B83" s="13" t="s">
        <v>6</v>
      </c>
      <c r="C83" s="12"/>
      <c r="D83" s="46">
        <f>SUM(F83:M83)</f>
        <v>0</v>
      </c>
      <c r="E83" s="46"/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16"/>
      <c r="O83" s="2"/>
    </row>
    <row r="84" spans="1:15" ht="27" customHeight="1">
      <c r="A84" s="17"/>
      <c r="B84" s="13" t="s">
        <v>7</v>
      </c>
      <c r="C84" s="12"/>
      <c r="D84" s="46">
        <f>SUM(F84:M84)</f>
        <v>35835.8</v>
      </c>
      <c r="E84" s="46"/>
      <c r="F84" s="46">
        <v>0</v>
      </c>
      <c r="G84" s="46">
        <v>35835.8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16"/>
      <c r="O84" s="2"/>
    </row>
    <row r="85" spans="1:15" ht="27" customHeight="1">
      <c r="A85" s="17"/>
      <c r="B85" s="13" t="s">
        <v>8</v>
      </c>
      <c r="C85" s="12"/>
      <c r="D85" s="46">
        <f>SUM(F85:M85)</f>
        <v>0</v>
      </c>
      <c r="E85" s="46"/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16"/>
      <c r="O85" s="2"/>
    </row>
    <row r="86" spans="1:15" ht="156">
      <c r="A86" s="17"/>
      <c r="B86" s="13" t="s">
        <v>106</v>
      </c>
      <c r="C86" s="13" t="s">
        <v>73</v>
      </c>
      <c r="D86" s="46">
        <f>SUM(D87:D90)</f>
        <v>340</v>
      </c>
      <c r="E86" s="46"/>
      <c r="F86" s="46">
        <f aca="true" t="shared" si="26" ref="F86:M86">SUM(F87:F90)</f>
        <v>0</v>
      </c>
      <c r="G86" s="46">
        <f t="shared" si="26"/>
        <v>340</v>
      </c>
      <c r="H86" s="46">
        <f t="shared" si="26"/>
        <v>0</v>
      </c>
      <c r="I86" s="46">
        <f t="shared" si="26"/>
        <v>0</v>
      </c>
      <c r="J86" s="46">
        <f t="shared" si="26"/>
        <v>0</v>
      </c>
      <c r="K86" s="46">
        <f t="shared" si="26"/>
        <v>0</v>
      </c>
      <c r="L86" s="46">
        <f t="shared" si="26"/>
        <v>0</v>
      </c>
      <c r="M86" s="46">
        <f t="shared" si="26"/>
        <v>0</v>
      </c>
      <c r="N86" s="16" t="s">
        <v>116</v>
      </c>
      <c r="O86" s="2"/>
    </row>
    <row r="87" spans="1:15" ht="27" customHeight="1">
      <c r="A87" s="17"/>
      <c r="B87" s="13" t="s">
        <v>5</v>
      </c>
      <c r="C87" s="12"/>
      <c r="D87" s="46">
        <f>SUM(F87:M87)</f>
        <v>0</v>
      </c>
      <c r="E87" s="46"/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16"/>
      <c r="O87" s="2"/>
    </row>
    <row r="88" spans="1:15" ht="27" customHeight="1">
      <c r="A88" s="17"/>
      <c r="B88" s="13" t="s">
        <v>6</v>
      </c>
      <c r="C88" s="12"/>
      <c r="D88" s="46">
        <f>SUM(F88:M88)</f>
        <v>170</v>
      </c>
      <c r="E88" s="46"/>
      <c r="F88" s="46">
        <v>0</v>
      </c>
      <c r="G88" s="46">
        <v>170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16"/>
      <c r="O88" s="2"/>
    </row>
    <row r="89" spans="1:15" ht="27" customHeight="1">
      <c r="A89" s="17"/>
      <c r="B89" s="13" t="s">
        <v>7</v>
      </c>
      <c r="C89" s="12"/>
      <c r="D89" s="46">
        <f>SUM(F89:M89)</f>
        <v>170</v>
      </c>
      <c r="E89" s="46"/>
      <c r="F89" s="46">
        <v>0</v>
      </c>
      <c r="G89" s="46">
        <v>170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16"/>
      <c r="O89" s="2"/>
    </row>
    <row r="90" spans="1:15" ht="27" customHeight="1">
      <c r="A90" s="17"/>
      <c r="B90" s="13" t="s">
        <v>8</v>
      </c>
      <c r="C90" s="12"/>
      <c r="D90" s="46">
        <f>SUM(F90:M90)</f>
        <v>0</v>
      </c>
      <c r="E90" s="46"/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16"/>
      <c r="O90" s="2"/>
    </row>
    <row r="91" spans="1:15" ht="21" customHeight="1">
      <c r="A91" s="54" t="s">
        <v>48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6"/>
      <c r="O91" s="2"/>
    </row>
    <row r="92" spans="1:15" ht="40.5" customHeight="1">
      <c r="A92" s="48" t="s">
        <v>101</v>
      </c>
      <c r="B92" s="20" t="s">
        <v>69</v>
      </c>
      <c r="C92" s="19" t="s">
        <v>50</v>
      </c>
      <c r="D92" s="46">
        <f>SUM(E92:M92)</f>
        <v>276943.58599999995</v>
      </c>
      <c r="E92" s="46">
        <f aca="true" t="shared" si="27" ref="E92:M92">SUM(E93:E96)</f>
        <v>25087.82</v>
      </c>
      <c r="F92" s="46">
        <f t="shared" si="27"/>
        <v>31908.406</v>
      </c>
      <c r="G92" s="46">
        <f t="shared" si="27"/>
        <v>34699.9</v>
      </c>
      <c r="H92" s="46">
        <f t="shared" si="27"/>
        <v>37128.1</v>
      </c>
      <c r="I92" s="46">
        <f t="shared" si="27"/>
        <v>39579.4</v>
      </c>
      <c r="J92" s="46">
        <f t="shared" si="27"/>
        <v>27134.99</v>
      </c>
      <c r="K92" s="46">
        <f t="shared" si="27"/>
        <v>27134.99</v>
      </c>
      <c r="L92" s="46">
        <f t="shared" si="27"/>
        <v>27134.99</v>
      </c>
      <c r="M92" s="46">
        <f t="shared" si="27"/>
        <v>27134.99</v>
      </c>
      <c r="N92" s="21" t="s">
        <v>93</v>
      </c>
      <c r="O92" s="2"/>
    </row>
    <row r="93" spans="1:15" ht="30" customHeight="1">
      <c r="A93" s="10"/>
      <c r="B93" s="13" t="s">
        <v>5</v>
      </c>
      <c r="C93" s="12"/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13"/>
      <c r="O93" s="2"/>
    </row>
    <row r="94" spans="1:15" ht="21" customHeight="1">
      <c r="A94" s="10"/>
      <c r="B94" s="13" t="s">
        <v>6</v>
      </c>
      <c r="C94" s="12"/>
      <c r="D94" s="46">
        <f>SUM(E94:M94)</f>
        <v>2159</v>
      </c>
      <c r="E94" s="46">
        <v>0</v>
      </c>
      <c r="F94" s="46">
        <v>2159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13"/>
      <c r="O94" s="2"/>
    </row>
    <row r="95" spans="1:15" ht="24.75" customHeight="1">
      <c r="A95" s="10"/>
      <c r="B95" s="13" t="s">
        <v>7</v>
      </c>
      <c r="C95" s="12"/>
      <c r="D95" s="46">
        <f>SUM(F95:M95)</f>
        <v>249696.76599999995</v>
      </c>
      <c r="E95" s="46">
        <v>25087.82</v>
      </c>
      <c r="F95" s="46">
        <f>29742.909+6.497</f>
        <v>29749.406</v>
      </c>
      <c r="G95" s="46">
        <v>34699.9</v>
      </c>
      <c r="H95" s="46">
        <v>37128.1</v>
      </c>
      <c r="I95" s="46">
        <v>39579.4</v>
      </c>
      <c r="J95" s="46">
        <v>27134.99</v>
      </c>
      <c r="K95" s="46">
        <v>27134.99</v>
      </c>
      <c r="L95" s="46">
        <v>27134.99</v>
      </c>
      <c r="M95" s="46">
        <v>27134.99</v>
      </c>
      <c r="N95" s="13"/>
      <c r="O95" s="2"/>
    </row>
    <row r="96" spans="1:15" ht="33" customHeight="1">
      <c r="A96" s="10"/>
      <c r="B96" s="13" t="s">
        <v>8</v>
      </c>
      <c r="C96" s="12"/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13"/>
      <c r="O96" s="2"/>
    </row>
    <row r="97" spans="1:15" ht="75" customHeight="1">
      <c r="A97" s="34" t="s">
        <v>19</v>
      </c>
      <c r="B97" s="37" t="s">
        <v>110</v>
      </c>
      <c r="C97" s="49" t="s">
        <v>52</v>
      </c>
      <c r="D97" s="45">
        <f>SUM(F97:M97)</f>
        <v>10978.870000000003</v>
      </c>
      <c r="E97" s="45" t="e">
        <f aca="true" t="shared" si="28" ref="E97:H101">SUM(E102+E107+E112)</f>
        <v>#REF!</v>
      </c>
      <c r="F97" s="45">
        <f>SUM(F102+F107+F112)</f>
        <v>1545.45</v>
      </c>
      <c r="G97" s="45">
        <f>SUM(G102+G107+G112)</f>
        <v>1585</v>
      </c>
      <c r="H97" s="45">
        <f>SUM(H102+H107+H112)</f>
        <v>1633</v>
      </c>
      <c r="I97" s="45">
        <f>SUM(I98:I101)</f>
        <v>1682.9</v>
      </c>
      <c r="J97" s="45">
        <f>SUM(J98:J101)</f>
        <v>1133.13</v>
      </c>
      <c r="K97" s="45">
        <f>SUM(K98:K101)</f>
        <v>1133.13</v>
      </c>
      <c r="L97" s="45">
        <f>SUM(L98:L101)</f>
        <v>1133.13</v>
      </c>
      <c r="M97" s="45">
        <f>SUM(M98:M101)</f>
        <v>1133.13</v>
      </c>
      <c r="N97" s="49"/>
      <c r="O97" s="2"/>
    </row>
    <row r="98" spans="1:15" ht="20.25" customHeight="1">
      <c r="A98" s="10"/>
      <c r="B98" s="13" t="s">
        <v>5</v>
      </c>
      <c r="C98" s="12"/>
      <c r="D98" s="46">
        <f>SUM(D103+D108+D113)</f>
        <v>0</v>
      </c>
      <c r="E98" s="46" t="e">
        <f t="shared" si="28"/>
        <v>#REF!</v>
      </c>
      <c r="F98" s="46">
        <f>SUM(F103+F108+F113)</f>
        <v>0</v>
      </c>
      <c r="G98" s="46">
        <f t="shared" si="28"/>
        <v>0</v>
      </c>
      <c r="H98" s="46">
        <f t="shared" si="28"/>
        <v>0</v>
      </c>
      <c r="I98" s="46">
        <f aca="true" t="shared" si="29" ref="I98:M101">SUM(I103+I108+I113)</f>
        <v>0</v>
      </c>
      <c r="J98" s="46">
        <f t="shared" si="29"/>
        <v>0</v>
      </c>
      <c r="K98" s="46">
        <f t="shared" si="29"/>
        <v>0</v>
      </c>
      <c r="L98" s="46">
        <f t="shared" si="29"/>
        <v>0</v>
      </c>
      <c r="M98" s="46">
        <f t="shared" si="29"/>
        <v>0</v>
      </c>
      <c r="N98" s="13"/>
      <c r="O98" s="2"/>
    </row>
    <row r="99" spans="1:15" ht="20.25" customHeight="1">
      <c r="A99" s="10"/>
      <c r="B99" s="13" t="s">
        <v>6</v>
      </c>
      <c r="C99" s="12"/>
      <c r="D99" s="46">
        <f>SUM(D104+D109+D114)</f>
        <v>122.4</v>
      </c>
      <c r="E99" s="46" t="e">
        <f t="shared" si="28"/>
        <v>#REF!</v>
      </c>
      <c r="F99" s="46">
        <f>SUM(F104+F109+F114)</f>
        <v>122.4</v>
      </c>
      <c r="G99" s="46">
        <f>SUM(G104+G109+G114)</f>
        <v>0</v>
      </c>
      <c r="H99" s="46">
        <f aca="true" t="shared" si="30" ref="H99:M99">SUM(H104+H109+H114+H20)</f>
        <v>0</v>
      </c>
      <c r="I99" s="46">
        <f t="shared" si="30"/>
        <v>0</v>
      </c>
      <c r="J99" s="46">
        <f t="shared" si="30"/>
        <v>0</v>
      </c>
      <c r="K99" s="46">
        <f t="shared" si="30"/>
        <v>0</v>
      </c>
      <c r="L99" s="46">
        <f t="shared" si="30"/>
        <v>0</v>
      </c>
      <c r="M99" s="46">
        <f t="shared" si="30"/>
        <v>0</v>
      </c>
      <c r="N99" s="13"/>
      <c r="O99" s="2"/>
    </row>
    <row r="100" spans="1:15" ht="20.25" customHeight="1">
      <c r="A100" s="10"/>
      <c r="B100" s="13" t="s">
        <v>7</v>
      </c>
      <c r="C100" s="12"/>
      <c r="D100" s="46">
        <f>SUM(F100:M100)</f>
        <v>10856.470000000001</v>
      </c>
      <c r="E100" s="46" t="e">
        <f t="shared" si="28"/>
        <v>#REF!</v>
      </c>
      <c r="F100" s="46">
        <f>SUM(F105+F110+F115)</f>
        <v>1423.05</v>
      </c>
      <c r="G100" s="46">
        <f>SUM(G105+G110+G115)</f>
        <v>1585</v>
      </c>
      <c r="H100" s="46">
        <f aca="true" t="shared" si="31" ref="H100:M100">SUM(H105+H110+H115)</f>
        <v>1633</v>
      </c>
      <c r="I100" s="46">
        <f t="shared" si="31"/>
        <v>1682.9</v>
      </c>
      <c r="J100" s="46">
        <f t="shared" si="31"/>
        <v>1133.13</v>
      </c>
      <c r="K100" s="46">
        <f t="shared" si="31"/>
        <v>1133.13</v>
      </c>
      <c r="L100" s="46">
        <f t="shared" si="31"/>
        <v>1133.13</v>
      </c>
      <c r="M100" s="46">
        <f t="shared" si="31"/>
        <v>1133.13</v>
      </c>
      <c r="N100" s="13"/>
      <c r="O100" s="2"/>
    </row>
    <row r="101" spans="1:15" ht="27.75" customHeight="1">
      <c r="A101" s="10"/>
      <c r="B101" s="13" t="s">
        <v>8</v>
      </c>
      <c r="C101" s="12"/>
      <c r="D101" s="46">
        <f>SUM(D106+D111+D116)</f>
        <v>0</v>
      </c>
      <c r="E101" s="46" t="e">
        <f t="shared" si="28"/>
        <v>#REF!</v>
      </c>
      <c r="F101" s="46">
        <f t="shared" si="28"/>
        <v>0</v>
      </c>
      <c r="G101" s="46">
        <f t="shared" si="28"/>
        <v>0</v>
      </c>
      <c r="H101" s="46">
        <f t="shared" si="28"/>
        <v>0</v>
      </c>
      <c r="I101" s="46">
        <f t="shared" si="29"/>
        <v>0</v>
      </c>
      <c r="J101" s="46">
        <f t="shared" si="29"/>
        <v>0</v>
      </c>
      <c r="K101" s="46">
        <f t="shared" si="29"/>
        <v>0</v>
      </c>
      <c r="L101" s="46">
        <f t="shared" si="29"/>
        <v>0</v>
      </c>
      <c r="M101" s="46">
        <f t="shared" si="29"/>
        <v>0</v>
      </c>
      <c r="N101" s="13"/>
      <c r="O101" s="2"/>
    </row>
    <row r="102" spans="1:15" ht="42" customHeight="1">
      <c r="A102" s="10" t="s">
        <v>20</v>
      </c>
      <c r="B102" s="11" t="s">
        <v>11</v>
      </c>
      <c r="C102" s="12"/>
      <c r="D102" s="46">
        <f>SUM(D103:D106)</f>
        <v>0</v>
      </c>
      <c r="E102" s="46" t="e">
        <f aca="true" t="shared" si="32" ref="E102:M102">SUM(E103:E106)</f>
        <v>#REF!</v>
      </c>
      <c r="F102" s="46">
        <f t="shared" si="32"/>
        <v>0</v>
      </c>
      <c r="G102" s="46">
        <f t="shared" si="32"/>
        <v>0</v>
      </c>
      <c r="H102" s="46">
        <f t="shared" si="32"/>
        <v>0</v>
      </c>
      <c r="I102" s="46">
        <f t="shared" si="32"/>
        <v>0</v>
      </c>
      <c r="J102" s="46">
        <f t="shared" si="32"/>
        <v>0</v>
      </c>
      <c r="K102" s="46">
        <f t="shared" si="32"/>
        <v>0</v>
      </c>
      <c r="L102" s="46">
        <f t="shared" si="32"/>
        <v>0</v>
      </c>
      <c r="M102" s="46">
        <f t="shared" si="32"/>
        <v>0</v>
      </c>
      <c r="N102" s="13"/>
      <c r="O102" s="2"/>
    </row>
    <row r="103" spans="1:15" ht="20.25" customHeight="1">
      <c r="A103" s="10"/>
      <c r="B103" s="13" t="s">
        <v>5</v>
      </c>
      <c r="C103" s="12"/>
      <c r="D103" s="46">
        <f>SUM(F103:M103)</f>
        <v>0</v>
      </c>
      <c r="E103" s="46" t="e">
        <f>SUM(#REF!)</f>
        <v>#REF!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13"/>
      <c r="O103" s="2"/>
    </row>
    <row r="104" spans="1:15" ht="20.25" customHeight="1">
      <c r="A104" s="10"/>
      <c r="B104" s="13" t="s">
        <v>6</v>
      </c>
      <c r="C104" s="12"/>
      <c r="D104" s="46">
        <f>SUM(F104:M104)</f>
        <v>0</v>
      </c>
      <c r="E104" s="46" t="e">
        <f>SUM(#REF!)</f>
        <v>#REF!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13"/>
      <c r="O104" s="2"/>
    </row>
    <row r="105" spans="1:15" ht="20.25" customHeight="1">
      <c r="A105" s="10"/>
      <c r="B105" s="13" t="s">
        <v>7</v>
      </c>
      <c r="C105" s="12"/>
      <c r="D105" s="46">
        <f>SUM(F105:M105)</f>
        <v>0</v>
      </c>
      <c r="E105" s="46" t="e">
        <f>SUM(#REF!)</f>
        <v>#REF!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13"/>
      <c r="O105" s="2"/>
    </row>
    <row r="106" spans="1:15" ht="31.5" customHeight="1">
      <c r="A106" s="10"/>
      <c r="B106" s="13" t="s">
        <v>8</v>
      </c>
      <c r="C106" s="12"/>
      <c r="D106" s="46">
        <f>SUM(F106:M106)</f>
        <v>0</v>
      </c>
      <c r="E106" s="46" t="e">
        <f>SUM(#REF!)</f>
        <v>#REF!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13"/>
      <c r="O106" s="2"/>
    </row>
    <row r="107" spans="1:15" ht="64.5" customHeight="1">
      <c r="A107" s="10" t="s">
        <v>21</v>
      </c>
      <c r="B107" s="11" t="s">
        <v>12</v>
      </c>
      <c r="C107" s="12"/>
      <c r="D107" s="46">
        <f aca="true" t="shared" si="33" ref="D107:I107">SUM(D108+D109+D110+D111)</f>
        <v>0</v>
      </c>
      <c r="E107" s="46">
        <f t="shared" si="33"/>
        <v>0</v>
      </c>
      <c r="F107" s="46">
        <f t="shared" si="33"/>
        <v>0</v>
      </c>
      <c r="G107" s="46">
        <f t="shared" si="33"/>
        <v>0</v>
      </c>
      <c r="H107" s="46">
        <f t="shared" si="33"/>
        <v>0</v>
      </c>
      <c r="I107" s="46">
        <f t="shared" si="33"/>
        <v>0</v>
      </c>
      <c r="J107" s="46">
        <f>SUM(J108+J109+J110+J111)</f>
        <v>0</v>
      </c>
      <c r="K107" s="46">
        <f>SUM(K108+K109+K110+K111)</f>
        <v>0</v>
      </c>
      <c r="L107" s="46">
        <f>SUM(L108+L109+L110+L111)</f>
        <v>0</v>
      </c>
      <c r="M107" s="46">
        <f>SUM(M108+M109+M110+M111)</f>
        <v>0</v>
      </c>
      <c r="N107" s="13"/>
      <c r="O107" s="2"/>
    </row>
    <row r="108" spans="1:15" ht="22.5" customHeight="1">
      <c r="A108" s="10"/>
      <c r="B108" s="13" t="s">
        <v>5</v>
      </c>
      <c r="C108" s="12"/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13"/>
      <c r="O108" s="2"/>
    </row>
    <row r="109" spans="1:15" ht="20.25" customHeight="1">
      <c r="A109" s="10"/>
      <c r="B109" s="13" t="s">
        <v>6</v>
      </c>
      <c r="C109" s="12"/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13"/>
      <c r="O109" s="2"/>
    </row>
    <row r="110" spans="1:15" ht="20.25" customHeight="1">
      <c r="A110" s="10"/>
      <c r="B110" s="13" t="s">
        <v>7</v>
      </c>
      <c r="C110" s="12"/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13"/>
      <c r="O110" s="2"/>
    </row>
    <row r="111" spans="1:15" ht="31.5" customHeight="1">
      <c r="A111" s="10"/>
      <c r="B111" s="13" t="s">
        <v>8</v>
      </c>
      <c r="C111" s="12"/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13"/>
      <c r="O111" s="2"/>
    </row>
    <row r="112" spans="1:15" ht="43.5" customHeight="1">
      <c r="A112" s="10" t="s">
        <v>27</v>
      </c>
      <c r="B112" s="11" t="s">
        <v>55</v>
      </c>
      <c r="C112" s="12"/>
      <c r="D112" s="46">
        <f>SUM(F112:M112)</f>
        <v>10978.870000000003</v>
      </c>
      <c r="E112" s="46">
        <f>SUM(E119+E125)</f>
        <v>1212.55</v>
      </c>
      <c r="F112" s="46">
        <f>SUM(F113:F116)</f>
        <v>1545.45</v>
      </c>
      <c r="G112" s="46">
        <f aca="true" t="shared" si="34" ref="G112:M112">SUM(G113:G116)</f>
        <v>1585</v>
      </c>
      <c r="H112" s="46">
        <f t="shared" si="34"/>
        <v>1633</v>
      </c>
      <c r="I112" s="46">
        <f t="shared" si="34"/>
        <v>1682.9</v>
      </c>
      <c r="J112" s="46">
        <f t="shared" si="34"/>
        <v>1133.13</v>
      </c>
      <c r="K112" s="46">
        <f t="shared" si="34"/>
        <v>1133.13</v>
      </c>
      <c r="L112" s="46">
        <f t="shared" si="34"/>
        <v>1133.13</v>
      </c>
      <c r="M112" s="46">
        <f t="shared" si="34"/>
        <v>1133.13</v>
      </c>
      <c r="N112" s="13"/>
      <c r="O112" s="2"/>
    </row>
    <row r="113" spans="1:15" ht="20.25" customHeight="1">
      <c r="A113" s="10"/>
      <c r="B113" s="13" t="s">
        <v>5</v>
      </c>
      <c r="C113" s="12"/>
      <c r="D113" s="46">
        <f>SUM(D120+D126)</f>
        <v>0</v>
      </c>
      <c r="E113" s="46">
        <f>SUM(E120+E126)</f>
        <v>0</v>
      </c>
      <c r="F113" s="46">
        <f>SUM(F120+F126+F131)</f>
        <v>0</v>
      </c>
      <c r="G113" s="46">
        <f aca="true" t="shared" si="35" ref="G113:M113">SUM(G120+G126+G131)</f>
        <v>0</v>
      </c>
      <c r="H113" s="46">
        <f t="shared" si="35"/>
        <v>0</v>
      </c>
      <c r="I113" s="46">
        <f t="shared" si="35"/>
        <v>0</v>
      </c>
      <c r="J113" s="46">
        <f t="shared" si="35"/>
        <v>0</v>
      </c>
      <c r="K113" s="46">
        <f t="shared" si="35"/>
        <v>0</v>
      </c>
      <c r="L113" s="46">
        <f t="shared" si="35"/>
        <v>0</v>
      </c>
      <c r="M113" s="46">
        <f t="shared" si="35"/>
        <v>0</v>
      </c>
      <c r="N113" s="13"/>
      <c r="O113" s="2"/>
    </row>
    <row r="114" spans="1:15" ht="20.25" customHeight="1">
      <c r="A114" s="10"/>
      <c r="B114" s="13" t="s">
        <v>6</v>
      </c>
      <c r="C114" s="12"/>
      <c r="D114" s="46">
        <f>SUM(F114:M114)</f>
        <v>122.4</v>
      </c>
      <c r="E114" s="46">
        <f>SUM(E121+E127)</f>
        <v>0</v>
      </c>
      <c r="F114" s="46">
        <f>SUM(F121+F127+F132)</f>
        <v>122.4</v>
      </c>
      <c r="G114" s="46">
        <f aca="true" t="shared" si="36" ref="G114:M114">SUM(G121+G127+G132)</f>
        <v>0</v>
      </c>
      <c r="H114" s="46">
        <f t="shared" si="36"/>
        <v>0</v>
      </c>
      <c r="I114" s="46">
        <f t="shared" si="36"/>
        <v>0</v>
      </c>
      <c r="J114" s="46">
        <f t="shared" si="36"/>
        <v>0</v>
      </c>
      <c r="K114" s="46">
        <f t="shared" si="36"/>
        <v>0</v>
      </c>
      <c r="L114" s="46">
        <f t="shared" si="36"/>
        <v>0</v>
      </c>
      <c r="M114" s="46">
        <f t="shared" si="36"/>
        <v>0</v>
      </c>
      <c r="N114" s="13"/>
      <c r="O114" s="2"/>
    </row>
    <row r="115" spans="1:15" ht="20.25" customHeight="1">
      <c r="A115" s="10"/>
      <c r="B115" s="13" t="s">
        <v>7</v>
      </c>
      <c r="C115" s="12"/>
      <c r="D115" s="46">
        <f>SUM(F115:M115)</f>
        <v>10856.470000000001</v>
      </c>
      <c r="E115" s="46">
        <f>SUM(E122+E128)</f>
        <v>1212.55</v>
      </c>
      <c r="F115" s="46">
        <f>SUM(F122+F128+F133)</f>
        <v>1423.05</v>
      </c>
      <c r="G115" s="46">
        <f aca="true" t="shared" si="37" ref="G115:M115">SUM(G122+G128+G133)</f>
        <v>1585</v>
      </c>
      <c r="H115" s="46">
        <f t="shared" si="37"/>
        <v>1633</v>
      </c>
      <c r="I115" s="46">
        <f t="shared" si="37"/>
        <v>1682.9</v>
      </c>
      <c r="J115" s="46">
        <f t="shared" si="37"/>
        <v>1133.13</v>
      </c>
      <c r="K115" s="46">
        <f t="shared" si="37"/>
        <v>1133.13</v>
      </c>
      <c r="L115" s="46">
        <f t="shared" si="37"/>
        <v>1133.13</v>
      </c>
      <c r="M115" s="46">
        <f t="shared" si="37"/>
        <v>1133.13</v>
      </c>
      <c r="N115" s="13"/>
      <c r="O115" s="2"/>
    </row>
    <row r="116" spans="1:15" ht="27.75" customHeight="1">
      <c r="A116" s="10"/>
      <c r="B116" s="13" t="s">
        <v>8</v>
      </c>
      <c r="C116" s="12"/>
      <c r="D116" s="46">
        <f>SUM(D123+D129)</f>
        <v>0</v>
      </c>
      <c r="E116" s="46">
        <f>SUM(E123+E129)</f>
        <v>0</v>
      </c>
      <c r="F116" s="46">
        <f>SUM(F123+F129)</f>
        <v>0</v>
      </c>
      <c r="G116" s="46">
        <f>SUM(G123+G129)</f>
        <v>0</v>
      </c>
      <c r="H116" s="46">
        <f aca="true" t="shared" si="38" ref="H116:M116">SUM(H123+H129)</f>
        <v>0</v>
      </c>
      <c r="I116" s="46">
        <f t="shared" si="38"/>
        <v>0</v>
      </c>
      <c r="J116" s="46">
        <f t="shared" si="38"/>
        <v>0</v>
      </c>
      <c r="K116" s="46">
        <f t="shared" si="38"/>
        <v>0</v>
      </c>
      <c r="L116" s="46">
        <f t="shared" si="38"/>
        <v>0</v>
      </c>
      <c r="M116" s="46">
        <f t="shared" si="38"/>
        <v>0</v>
      </c>
      <c r="N116" s="13"/>
      <c r="O116" s="2"/>
    </row>
    <row r="117" spans="1:15" ht="18" customHeight="1">
      <c r="A117" s="54" t="s">
        <v>75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6"/>
      <c r="O117" s="2"/>
    </row>
    <row r="118" spans="1:15" ht="15" customHeight="1">
      <c r="A118" s="54" t="s">
        <v>76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6"/>
      <c r="O118" s="2"/>
    </row>
    <row r="119" spans="1:15" ht="75" customHeight="1">
      <c r="A119" s="10" t="s">
        <v>40</v>
      </c>
      <c r="B119" s="22" t="s">
        <v>56</v>
      </c>
      <c r="C119" s="13" t="s">
        <v>52</v>
      </c>
      <c r="D119" s="46">
        <f>SUM(F119:M119)</f>
        <v>8742.45</v>
      </c>
      <c r="E119" s="46">
        <f aca="true" t="shared" si="39" ref="E119:M119">SUM(E120+E121+E122+E123)</f>
        <v>947.71</v>
      </c>
      <c r="F119" s="46">
        <f t="shared" si="39"/>
        <v>1205.71</v>
      </c>
      <c r="G119" s="46">
        <f t="shared" si="39"/>
        <v>1200</v>
      </c>
      <c r="H119" s="46">
        <f t="shared" si="39"/>
        <v>1248</v>
      </c>
      <c r="I119" s="46">
        <f t="shared" si="39"/>
        <v>1297.9</v>
      </c>
      <c r="J119" s="46">
        <f t="shared" si="39"/>
        <v>947.71</v>
      </c>
      <c r="K119" s="46">
        <f t="shared" si="39"/>
        <v>947.71</v>
      </c>
      <c r="L119" s="46">
        <f t="shared" si="39"/>
        <v>947.71</v>
      </c>
      <c r="M119" s="46">
        <f t="shared" si="39"/>
        <v>947.71</v>
      </c>
      <c r="N119" s="13" t="s">
        <v>94</v>
      </c>
      <c r="O119" s="2"/>
    </row>
    <row r="120" spans="1:15" ht="24" customHeight="1">
      <c r="A120" s="10"/>
      <c r="B120" s="15" t="s">
        <v>5</v>
      </c>
      <c r="C120" s="12"/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13"/>
      <c r="O120" s="2"/>
    </row>
    <row r="121" spans="1:15" ht="18.75" customHeight="1">
      <c r="A121" s="10"/>
      <c r="B121" s="15" t="s">
        <v>6</v>
      </c>
      <c r="C121" s="12"/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13"/>
      <c r="O121" s="2"/>
    </row>
    <row r="122" spans="1:15" ht="18" customHeight="1">
      <c r="A122" s="10"/>
      <c r="B122" s="15" t="s">
        <v>7</v>
      </c>
      <c r="C122" s="12"/>
      <c r="D122" s="46">
        <f>SUM(F122:M122)</f>
        <v>8742.45</v>
      </c>
      <c r="E122" s="46">
        <v>947.71</v>
      </c>
      <c r="F122" s="46">
        <v>1205.71</v>
      </c>
      <c r="G122" s="46">
        <v>1200</v>
      </c>
      <c r="H122" s="46">
        <v>1248</v>
      </c>
      <c r="I122" s="46">
        <v>1297.9</v>
      </c>
      <c r="J122" s="46">
        <v>947.71</v>
      </c>
      <c r="K122" s="46">
        <v>947.71</v>
      </c>
      <c r="L122" s="46">
        <v>947.71</v>
      </c>
      <c r="M122" s="46">
        <v>947.71</v>
      </c>
      <c r="N122" s="13"/>
      <c r="O122" s="2"/>
    </row>
    <row r="123" spans="1:15" ht="25.5" customHeight="1">
      <c r="A123" s="10"/>
      <c r="B123" s="15" t="s">
        <v>35</v>
      </c>
      <c r="C123" s="12"/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13"/>
      <c r="O123" s="2"/>
    </row>
    <row r="124" spans="1:15" ht="16.5" customHeight="1">
      <c r="A124" s="10"/>
      <c r="B124" s="54" t="s">
        <v>77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6"/>
      <c r="O124" s="2"/>
    </row>
    <row r="125" spans="1:15" ht="75" customHeight="1">
      <c r="A125" s="10" t="s">
        <v>28</v>
      </c>
      <c r="B125" s="14" t="s">
        <v>57</v>
      </c>
      <c r="C125" s="13" t="s">
        <v>115</v>
      </c>
      <c r="D125" s="46">
        <f>SUM(F125:M125)</f>
        <v>2061.5200000000004</v>
      </c>
      <c r="E125" s="46">
        <f aca="true" t="shared" si="40" ref="E125:M125">SUM(E126:E129)</f>
        <v>264.84</v>
      </c>
      <c r="F125" s="46">
        <f t="shared" si="40"/>
        <v>164.84</v>
      </c>
      <c r="G125" s="46">
        <f t="shared" si="40"/>
        <v>385</v>
      </c>
      <c r="H125" s="46">
        <f t="shared" si="40"/>
        <v>385</v>
      </c>
      <c r="I125" s="46">
        <f t="shared" si="40"/>
        <v>385</v>
      </c>
      <c r="J125" s="46">
        <f t="shared" si="40"/>
        <v>185.42</v>
      </c>
      <c r="K125" s="46">
        <f t="shared" si="40"/>
        <v>185.42</v>
      </c>
      <c r="L125" s="46">
        <f t="shared" si="40"/>
        <v>185.42</v>
      </c>
      <c r="M125" s="46">
        <f t="shared" si="40"/>
        <v>185.42</v>
      </c>
      <c r="N125" s="13" t="s">
        <v>96</v>
      </c>
      <c r="O125" s="2"/>
    </row>
    <row r="126" spans="1:15" ht="24" customHeight="1">
      <c r="A126" s="10"/>
      <c r="B126" s="13" t="s">
        <v>5</v>
      </c>
      <c r="C126" s="12"/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13"/>
      <c r="O126" s="2"/>
    </row>
    <row r="127" spans="1:15" ht="18" customHeight="1">
      <c r="A127" s="10"/>
      <c r="B127" s="13" t="s">
        <v>6</v>
      </c>
      <c r="C127" s="12"/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13"/>
      <c r="O127" s="2"/>
    </row>
    <row r="128" spans="1:15" ht="18" customHeight="1">
      <c r="A128" s="10"/>
      <c r="B128" s="13" t="s">
        <v>7</v>
      </c>
      <c r="C128" s="12"/>
      <c r="D128" s="46">
        <f>SUM(F128:M128)</f>
        <v>2061.5200000000004</v>
      </c>
      <c r="E128" s="46">
        <v>264.84</v>
      </c>
      <c r="F128" s="46">
        <v>164.84</v>
      </c>
      <c r="G128" s="46">
        <v>385</v>
      </c>
      <c r="H128" s="46">
        <v>385</v>
      </c>
      <c r="I128" s="46">
        <v>385</v>
      </c>
      <c r="J128" s="46">
        <v>185.42</v>
      </c>
      <c r="K128" s="46">
        <v>185.42</v>
      </c>
      <c r="L128" s="46">
        <v>185.42</v>
      </c>
      <c r="M128" s="46">
        <v>185.42</v>
      </c>
      <c r="N128" s="13"/>
      <c r="O128" s="2"/>
    </row>
    <row r="129" spans="1:15" ht="22.5" customHeight="1">
      <c r="A129" s="10"/>
      <c r="B129" s="13" t="s">
        <v>35</v>
      </c>
      <c r="C129" s="12"/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13"/>
      <c r="O129" s="2"/>
    </row>
    <row r="130" spans="1:15" ht="67.5" customHeight="1">
      <c r="A130" s="10" t="s">
        <v>113</v>
      </c>
      <c r="B130" s="14" t="s">
        <v>114</v>
      </c>
      <c r="C130" s="13" t="s">
        <v>115</v>
      </c>
      <c r="D130" s="46">
        <f>SUM(F130:M130)</f>
        <v>174.9</v>
      </c>
      <c r="E130" s="46">
        <f>SUM(E131:E134)</f>
        <v>264.84</v>
      </c>
      <c r="F130" s="46">
        <f>SUM(F131:F134)</f>
        <v>174.9</v>
      </c>
      <c r="G130" s="46">
        <f>SUM(G131:G134)</f>
        <v>0</v>
      </c>
      <c r="H130" s="46">
        <f>SUM(H131:H134)</f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13" t="s">
        <v>95</v>
      </c>
      <c r="O130" s="2"/>
    </row>
    <row r="131" spans="1:15" ht="22.5" customHeight="1">
      <c r="A131" s="10"/>
      <c r="B131" s="13" t="s">
        <v>5</v>
      </c>
      <c r="C131" s="12"/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13"/>
      <c r="O131" s="2"/>
    </row>
    <row r="132" spans="1:15" ht="22.5" customHeight="1">
      <c r="A132" s="10"/>
      <c r="B132" s="13" t="s">
        <v>6</v>
      </c>
      <c r="C132" s="12"/>
      <c r="D132" s="46">
        <f>SUM(F132:M132)</f>
        <v>122.4</v>
      </c>
      <c r="E132" s="46">
        <v>0</v>
      </c>
      <c r="F132" s="46">
        <v>122.4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13"/>
      <c r="O132" s="2"/>
    </row>
    <row r="133" spans="1:15" ht="22.5" customHeight="1">
      <c r="A133" s="10"/>
      <c r="B133" s="13" t="s">
        <v>7</v>
      </c>
      <c r="C133" s="12"/>
      <c r="D133" s="46">
        <f>SUM(F133:M133)</f>
        <v>52.5</v>
      </c>
      <c r="E133" s="46">
        <v>264.84</v>
      </c>
      <c r="F133" s="46">
        <v>52.5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13"/>
      <c r="O133" s="2"/>
    </row>
    <row r="134" spans="1:15" ht="22.5" customHeight="1">
      <c r="A134" s="10"/>
      <c r="B134" s="13" t="s">
        <v>35</v>
      </c>
      <c r="C134" s="12"/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13"/>
      <c r="O134" s="2"/>
    </row>
    <row r="135" spans="1:15" ht="81" customHeight="1">
      <c r="A135" s="34" t="s">
        <v>41</v>
      </c>
      <c r="B135" s="35" t="s">
        <v>112</v>
      </c>
      <c r="C135" s="50" t="s">
        <v>38</v>
      </c>
      <c r="D135" s="45">
        <f>SUM(F135:M135)</f>
        <v>10125.247919999998</v>
      </c>
      <c r="E135" s="45">
        <f aca="true" t="shared" si="41" ref="E135:J135">SUM(E140+E145+E150)</f>
        <v>1594.2200000000003</v>
      </c>
      <c r="F135" s="45">
        <f t="shared" si="41"/>
        <v>1071.4007199999999</v>
      </c>
      <c r="G135" s="45">
        <f t="shared" si="41"/>
        <v>1843.3029999999999</v>
      </c>
      <c r="H135" s="45">
        <f t="shared" si="41"/>
        <v>1518.713</v>
      </c>
      <c r="I135" s="45">
        <f t="shared" si="41"/>
        <v>1518.713</v>
      </c>
      <c r="J135" s="45">
        <f t="shared" si="41"/>
        <v>1043.28</v>
      </c>
      <c r="K135" s="45">
        <f aca="true" t="shared" si="42" ref="J135:M139">SUM(K140+K145+K150)</f>
        <v>1043.279</v>
      </c>
      <c r="L135" s="45">
        <f t="shared" si="42"/>
        <v>1043.2796</v>
      </c>
      <c r="M135" s="45">
        <f t="shared" si="42"/>
        <v>1043.2796</v>
      </c>
      <c r="N135" s="49"/>
      <c r="O135" s="2"/>
    </row>
    <row r="136" spans="1:15" ht="20.25" customHeight="1">
      <c r="A136" s="10"/>
      <c r="B136" s="13" t="s">
        <v>5</v>
      </c>
      <c r="C136" s="12"/>
      <c r="D136" s="46">
        <f aca="true" t="shared" si="43" ref="D136:I139">SUM(D141+D146+D151)</f>
        <v>0</v>
      </c>
      <c r="E136" s="46">
        <f t="shared" si="43"/>
        <v>0</v>
      </c>
      <c r="F136" s="46">
        <f t="shared" si="43"/>
        <v>0</v>
      </c>
      <c r="G136" s="46">
        <f t="shared" si="43"/>
        <v>0</v>
      </c>
      <c r="H136" s="46">
        <f t="shared" si="43"/>
        <v>0</v>
      </c>
      <c r="I136" s="46">
        <f t="shared" si="43"/>
        <v>0</v>
      </c>
      <c r="J136" s="46">
        <f t="shared" si="42"/>
        <v>0</v>
      </c>
      <c r="K136" s="46">
        <f t="shared" si="42"/>
        <v>0</v>
      </c>
      <c r="L136" s="46">
        <f t="shared" si="42"/>
        <v>0</v>
      </c>
      <c r="M136" s="46">
        <f t="shared" si="42"/>
        <v>0</v>
      </c>
      <c r="N136" s="13"/>
      <c r="O136" s="2"/>
    </row>
    <row r="137" spans="1:15" ht="20.25" customHeight="1">
      <c r="A137" s="10"/>
      <c r="B137" s="13" t="s">
        <v>6</v>
      </c>
      <c r="C137" s="12"/>
      <c r="D137" s="46">
        <f>SUM(D142+D147+D152)</f>
        <v>125.8</v>
      </c>
      <c r="E137" s="46">
        <f t="shared" si="43"/>
        <v>0</v>
      </c>
      <c r="F137" s="46">
        <f t="shared" si="43"/>
        <v>0</v>
      </c>
      <c r="G137" s="46">
        <f t="shared" si="43"/>
        <v>125.8</v>
      </c>
      <c r="H137" s="46">
        <f t="shared" si="43"/>
        <v>0</v>
      </c>
      <c r="I137" s="46">
        <f t="shared" si="43"/>
        <v>0</v>
      </c>
      <c r="J137" s="46">
        <f t="shared" si="42"/>
        <v>0</v>
      </c>
      <c r="K137" s="46">
        <f t="shared" si="42"/>
        <v>0</v>
      </c>
      <c r="L137" s="46">
        <f t="shared" si="42"/>
        <v>0</v>
      </c>
      <c r="M137" s="46">
        <f t="shared" si="42"/>
        <v>0</v>
      </c>
      <c r="N137" s="13"/>
      <c r="O137" s="2"/>
    </row>
    <row r="138" spans="1:15" ht="20.25" customHeight="1">
      <c r="A138" s="10"/>
      <c r="B138" s="13" t="s">
        <v>7</v>
      </c>
      <c r="C138" s="12"/>
      <c r="D138" s="46">
        <f>SUM(F138:M138)</f>
        <v>9999.447919999999</v>
      </c>
      <c r="E138" s="46">
        <f>SUM(E143+E148+E153)</f>
        <v>1010.96</v>
      </c>
      <c r="F138" s="46">
        <f t="shared" si="43"/>
        <v>1071.4007199999999</v>
      </c>
      <c r="G138" s="46">
        <f t="shared" si="43"/>
        <v>1717.503</v>
      </c>
      <c r="H138" s="46">
        <f aca="true" t="shared" si="44" ref="H138:M138">SUM(H143+H148+H153)</f>
        <v>1518.713</v>
      </c>
      <c r="I138" s="46">
        <f t="shared" si="44"/>
        <v>1518.713</v>
      </c>
      <c r="J138" s="46">
        <f t="shared" si="44"/>
        <v>1043.28</v>
      </c>
      <c r="K138" s="46">
        <f t="shared" si="44"/>
        <v>1043.279</v>
      </c>
      <c r="L138" s="46">
        <f t="shared" si="44"/>
        <v>1043.2796</v>
      </c>
      <c r="M138" s="46">
        <f t="shared" si="44"/>
        <v>1043.2796</v>
      </c>
      <c r="N138" s="13"/>
      <c r="O138" s="2"/>
    </row>
    <row r="139" spans="1:15" ht="33.75" customHeight="1">
      <c r="A139" s="10"/>
      <c r="B139" s="13" t="s">
        <v>8</v>
      </c>
      <c r="C139" s="12"/>
      <c r="D139" s="46">
        <f t="shared" si="43"/>
        <v>0</v>
      </c>
      <c r="E139" s="46">
        <f t="shared" si="43"/>
        <v>0</v>
      </c>
      <c r="F139" s="46">
        <f t="shared" si="43"/>
        <v>0</v>
      </c>
      <c r="G139" s="46">
        <f t="shared" si="43"/>
        <v>0</v>
      </c>
      <c r="H139" s="46">
        <f t="shared" si="43"/>
        <v>0</v>
      </c>
      <c r="I139" s="46">
        <f t="shared" si="43"/>
        <v>0</v>
      </c>
      <c r="J139" s="46">
        <f t="shared" si="42"/>
        <v>0</v>
      </c>
      <c r="K139" s="46">
        <f t="shared" si="42"/>
        <v>0</v>
      </c>
      <c r="L139" s="46">
        <f t="shared" si="42"/>
        <v>0</v>
      </c>
      <c r="M139" s="46">
        <f t="shared" si="42"/>
        <v>0</v>
      </c>
      <c r="N139" s="13"/>
      <c r="O139" s="2"/>
    </row>
    <row r="140" spans="1:15" ht="42.75" customHeight="1">
      <c r="A140" s="10" t="s">
        <v>22</v>
      </c>
      <c r="B140" s="11" t="s">
        <v>11</v>
      </c>
      <c r="C140" s="12"/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13"/>
      <c r="O140" s="2"/>
    </row>
    <row r="141" spans="1:15" ht="21.75" customHeight="1">
      <c r="A141" s="10"/>
      <c r="B141" s="13" t="s">
        <v>5</v>
      </c>
      <c r="C141" s="12"/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13"/>
      <c r="O141" s="2"/>
    </row>
    <row r="142" spans="1:15" ht="20.25" customHeight="1">
      <c r="A142" s="10"/>
      <c r="B142" s="13" t="s">
        <v>6</v>
      </c>
      <c r="C142" s="12"/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13"/>
      <c r="O142" s="2"/>
    </row>
    <row r="143" spans="1:15" ht="20.25" customHeight="1">
      <c r="A143" s="10"/>
      <c r="B143" s="13" t="s">
        <v>7</v>
      </c>
      <c r="C143" s="12"/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13"/>
      <c r="O143" s="2"/>
    </row>
    <row r="144" spans="1:15" ht="31.5" customHeight="1">
      <c r="A144" s="10"/>
      <c r="B144" s="13" t="s">
        <v>8</v>
      </c>
      <c r="C144" s="12"/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11"/>
      <c r="O144" s="2"/>
    </row>
    <row r="145" spans="1:15" ht="63" customHeight="1">
      <c r="A145" s="10" t="s">
        <v>23</v>
      </c>
      <c r="B145" s="11" t="s">
        <v>12</v>
      </c>
      <c r="C145" s="12"/>
      <c r="D145" s="46">
        <f aca="true" t="shared" si="45" ref="D145:I145">SUM(D146+D147+D148+D149)</f>
        <v>0</v>
      </c>
      <c r="E145" s="46">
        <f t="shared" si="45"/>
        <v>0</v>
      </c>
      <c r="F145" s="46">
        <f t="shared" si="45"/>
        <v>0</v>
      </c>
      <c r="G145" s="46">
        <f t="shared" si="45"/>
        <v>0</v>
      </c>
      <c r="H145" s="46">
        <f t="shared" si="45"/>
        <v>0</v>
      </c>
      <c r="I145" s="46">
        <f t="shared" si="45"/>
        <v>0</v>
      </c>
      <c r="J145" s="46">
        <f>SUM(J146+J147+J148+J149)</f>
        <v>0</v>
      </c>
      <c r="K145" s="46">
        <f>SUM(K146+K147+K148+K149)</f>
        <v>0</v>
      </c>
      <c r="L145" s="46">
        <f>SUM(L146+L147+L148+L149)</f>
        <v>0</v>
      </c>
      <c r="M145" s="46">
        <f>SUM(M146+M147+M148+M149)</f>
        <v>0</v>
      </c>
      <c r="N145" s="13"/>
      <c r="O145" s="2"/>
    </row>
    <row r="146" spans="1:15" ht="24" customHeight="1">
      <c r="A146" s="10"/>
      <c r="B146" s="13" t="s">
        <v>5</v>
      </c>
      <c r="C146" s="12"/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13"/>
      <c r="O146" s="2"/>
    </row>
    <row r="147" spans="1:15" ht="20.25" customHeight="1">
      <c r="A147" s="10"/>
      <c r="B147" s="13" t="s">
        <v>6</v>
      </c>
      <c r="C147" s="12"/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13"/>
      <c r="O147" s="2"/>
    </row>
    <row r="148" spans="1:15" ht="20.25" customHeight="1">
      <c r="A148" s="10"/>
      <c r="B148" s="13" t="s">
        <v>7</v>
      </c>
      <c r="C148" s="12"/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13"/>
      <c r="O148" s="2"/>
    </row>
    <row r="149" spans="1:15" ht="28.5" customHeight="1">
      <c r="A149" s="10"/>
      <c r="B149" s="13" t="s">
        <v>8</v>
      </c>
      <c r="C149" s="12"/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13"/>
      <c r="O149" s="2"/>
    </row>
    <row r="150" spans="1:15" ht="41.25" customHeight="1">
      <c r="A150" s="10" t="s">
        <v>24</v>
      </c>
      <c r="B150" s="11" t="s">
        <v>70</v>
      </c>
      <c r="C150" s="12"/>
      <c r="D150" s="46">
        <f>SUM(F150:M150)</f>
        <v>10125.247919999998</v>
      </c>
      <c r="E150" s="46">
        <f aca="true" t="shared" si="46" ref="E150:J150">SUM(E157+E162+E174)</f>
        <v>1594.2200000000003</v>
      </c>
      <c r="F150" s="46">
        <f>SUM(F157+F162+F174)+0.01</f>
        <v>1071.4007199999999</v>
      </c>
      <c r="G150" s="46">
        <f>SUM(G157+G162+G174+G167)</f>
        <v>1843.3029999999999</v>
      </c>
      <c r="H150" s="46">
        <f>SUM(H157+H162+H174)</f>
        <v>1518.713</v>
      </c>
      <c r="I150" s="46">
        <f t="shared" si="46"/>
        <v>1518.713</v>
      </c>
      <c r="J150" s="46">
        <f t="shared" si="46"/>
        <v>1043.28</v>
      </c>
      <c r="K150" s="46">
        <f aca="true" t="shared" si="47" ref="K150:M153">SUM(K157+K162+K174)</f>
        <v>1043.279</v>
      </c>
      <c r="L150" s="46">
        <f t="shared" si="47"/>
        <v>1043.2796</v>
      </c>
      <c r="M150" s="46">
        <f t="shared" si="47"/>
        <v>1043.2796</v>
      </c>
      <c r="N150" s="13"/>
      <c r="O150" s="2"/>
    </row>
    <row r="151" spans="1:15" ht="16.5" customHeight="1">
      <c r="A151" s="10"/>
      <c r="B151" s="13" t="s">
        <v>5</v>
      </c>
      <c r="C151" s="12"/>
      <c r="D151" s="46">
        <f>SUM(D158+D163+D175)</f>
        <v>0</v>
      </c>
      <c r="E151" s="46">
        <f>SUM(E158+E163+E175)</f>
        <v>0</v>
      </c>
      <c r="F151" s="46">
        <f>SUM(F158+F163+F175)</f>
        <v>0</v>
      </c>
      <c r="G151" s="46">
        <f>SUM(G158+G163+G175)</f>
        <v>0</v>
      </c>
      <c r="H151" s="46">
        <f>SUM(H158+H163+H175)</f>
        <v>0</v>
      </c>
      <c r="I151" s="46">
        <f aca="true" t="shared" si="48" ref="I151:J153">SUM(I158+I163+I175)</f>
        <v>0</v>
      </c>
      <c r="J151" s="46">
        <f t="shared" si="48"/>
        <v>0</v>
      </c>
      <c r="K151" s="46">
        <f t="shared" si="47"/>
        <v>0</v>
      </c>
      <c r="L151" s="46">
        <f t="shared" si="47"/>
        <v>0</v>
      </c>
      <c r="M151" s="46">
        <f t="shared" si="47"/>
        <v>0</v>
      </c>
      <c r="N151" s="13"/>
      <c r="O151" s="2"/>
    </row>
    <row r="152" spans="1:15" ht="20.25" customHeight="1">
      <c r="A152" s="10"/>
      <c r="B152" s="13" t="s">
        <v>6</v>
      </c>
      <c r="C152" s="12"/>
      <c r="D152" s="46">
        <f>SUM(D159+D164+D176+D169)</f>
        <v>125.8</v>
      </c>
      <c r="E152" s="46">
        <f>SUM(E159+E164+E176)</f>
        <v>0</v>
      </c>
      <c r="F152" s="46">
        <f>SUM(F159+F164+F176)</f>
        <v>0</v>
      </c>
      <c r="G152" s="46">
        <f>SUM(G159+G164+G176+G169)</f>
        <v>125.8</v>
      </c>
      <c r="H152" s="46">
        <f>SUM(H159+H164+H176)</f>
        <v>0</v>
      </c>
      <c r="I152" s="46">
        <f t="shared" si="48"/>
        <v>0</v>
      </c>
      <c r="J152" s="46">
        <f t="shared" si="48"/>
        <v>0</v>
      </c>
      <c r="K152" s="46">
        <f t="shared" si="47"/>
        <v>0</v>
      </c>
      <c r="L152" s="46">
        <f t="shared" si="47"/>
        <v>0</v>
      </c>
      <c r="M152" s="46">
        <f t="shared" si="47"/>
        <v>0</v>
      </c>
      <c r="N152" s="13"/>
      <c r="O152" s="2"/>
    </row>
    <row r="153" spans="1:15" ht="20.25" customHeight="1">
      <c r="A153" s="10"/>
      <c r="B153" s="13" t="s">
        <v>7</v>
      </c>
      <c r="C153" s="12"/>
      <c r="D153" s="46">
        <f>SUM(F153:M153)</f>
        <v>9999.447919999999</v>
      </c>
      <c r="E153" s="46">
        <f>SUM(E160+E165+E177)</f>
        <v>1010.96</v>
      </c>
      <c r="F153" s="46">
        <f>SUM(F160+F165+F177)+0.01</f>
        <v>1071.4007199999999</v>
      </c>
      <c r="G153" s="46">
        <f>SUM(G160+G165+G177+G170)</f>
        <v>1717.503</v>
      </c>
      <c r="H153" s="46">
        <f>SUM(H160+H165+H177)</f>
        <v>1518.713</v>
      </c>
      <c r="I153" s="46">
        <f t="shared" si="48"/>
        <v>1518.713</v>
      </c>
      <c r="J153" s="46">
        <f t="shared" si="48"/>
        <v>1043.28</v>
      </c>
      <c r="K153" s="46">
        <f t="shared" si="47"/>
        <v>1043.279</v>
      </c>
      <c r="L153" s="46">
        <f t="shared" si="47"/>
        <v>1043.2796</v>
      </c>
      <c r="M153" s="46">
        <f t="shared" si="47"/>
        <v>1043.2796</v>
      </c>
      <c r="N153" s="13"/>
      <c r="O153" s="2"/>
    </row>
    <row r="154" spans="1:15" ht="27" customHeight="1">
      <c r="A154" s="10"/>
      <c r="B154" s="13" t="s">
        <v>8</v>
      </c>
      <c r="C154" s="12"/>
      <c r="D154" s="46">
        <f aca="true" t="shared" si="49" ref="D154:M154">SUM(D161+D172+D178)</f>
        <v>0</v>
      </c>
      <c r="E154" s="46">
        <f t="shared" si="49"/>
        <v>0</v>
      </c>
      <c r="F154" s="46">
        <f t="shared" si="49"/>
        <v>0</v>
      </c>
      <c r="G154" s="46">
        <f t="shared" si="49"/>
        <v>0</v>
      </c>
      <c r="H154" s="46">
        <f t="shared" si="49"/>
        <v>0</v>
      </c>
      <c r="I154" s="46">
        <f t="shared" si="49"/>
        <v>0</v>
      </c>
      <c r="J154" s="46">
        <f t="shared" si="49"/>
        <v>0</v>
      </c>
      <c r="K154" s="46">
        <f t="shared" si="49"/>
        <v>0</v>
      </c>
      <c r="L154" s="46">
        <f t="shared" si="49"/>
        <v>0</v>
      </c>
      <c r="M154" s="46">
        <f t="shared" si="49"/>
        <v>0</v>
      </c>
      <c r="N154" s="13"/>
      <c r="O154" s="2"/>
    </row>
    <row r="155" spans="1:15" ht="37.5" customHeight="1">
      <c r="A155" s="10"/>
      <c r="B155" s="54" t="s">
        <v>78</v>
      </c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6"/>
      <c r="O155" s="2"/>
    </row>
    <row r="156" spans="1:15" ht="21" customHeight="1">
      <c r="A156" s="17"/>
      <c r="B156" s="54" t="s">
        <v>79</v>
      </c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6"/>
      <c r="O156" s="2"/>
    </row>
    <row r="157" spans="1:15" ht="92.25" customHeight="1">
      <c r="A157" s="17" t="s">
        <v>29</v>
      </c>
      <c r="B157" s="46" t="s">
        <v>65</v>
      </c>
      <c r="C157" s="51" t="s">
        <v>38</v>
      </c>
      <c r="D157" s="46">
        <f>SUM(F157:M157)</f>
        <v>7446.281000000001</v>
      </c>
      <c r="E157" s="46">
        <f aca="true" t="shared" si="50" ref="E157:M157">SUM(E158:E161)</f>
        <v>719.33</v>
      </c>
      <c r="F157" s="46">
        <f t="shared" si="50"/>
        <v>789.934</v>
      </c>
      <c r="G157" s="46">
        <f t="shared" si="50"/>
        <v>1221.3129999999999</v>
      </c>
      <c r="H157" s="46">
        <f>SUM(H158:H161)</f>
        <v>1221.317</v>
      </c>
      <c r="I157" s="46">
        <f>SUM(I158:I161)</f>
        <v>1221.317</v>
      </c>
      <c r="J157" s="46">
        <f>SUM(J158:J161)</f>
        <v>748.1</v>
      </c>
      <c r="K157" s="46">
        <f t="shared" si="50"/>
        <v>748.1</v>
      </c>
      <c r="L157" s="46">
        <f t="shared" si="50"/>
        <v>748.1</v>
      </c>
      <c r="M157" s="46">
        <f t="shared" si="50"/>
        <v>748.1</v>
      </c>
      <c r="N157" s="46" t="s">
        <v>97</v>
      </c>
      <c r="O157" s="2"/>
    </row>
    <row r="158" spans="1:26" s="3" customFormat="1" ht="22.5" customHeight="1">
      <c r="A158" s="10"/>
      <c r="B158" s="46" t="s">
        <v>5</v>
      </c>
      <c r="C158" s="46"/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/>
      <c r="O158" s="2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s="3" customFormat="1" ht="21" customHeight="1">
      <c r="A159" s="10"/>
      <c r="B159" s="46" t="s">
        <v>6</v>
      </c>
      <c r="C159" s="46"/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/>
      <c r="O159" s="2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s="3" customFormat="1" ht="23.25" customHeight="1">
      <c r="A160" s="10"/>
      <c r="B160" s="46" t="s">
        <v>7</v>
      </c>
      <c r="C160" s="46"/>
      <c r="D160" s="46">
        <f>SUM(F160:M160)</f>
        <v>7446.281000000001</v>
      </c>
      <c r="E160" s="46">
        <v>719.33</v>
      </c>
      <c r="F160" s="46">
        <v>789.934</v>
      </c>
      <c r="G160" s="46">
        <f>1151.013+70.3</f>
        <v>1221.3129999999999</v>
      </c>
      <c r="H160" s="46">
        <f>1151.013+70.304</f>
        <v>1221.317</v>
      </c>
      <c r="I160" s="46">
        <f>1151.013+70.304</f>
        <v>1221.317</v>
      </c>
      <c r="J160" s="46">
        <v>748.1</v>
      </c>
      <c r="K160" s="46">
        <v>748.1</v>
      </c>
      <c r="L160" s="46">
        <v>748.1</v>
      </c>
      <c r="M160" s="46">
        <v>748.1</v>
      </c>
      <c r="N160" s="46"/>
      <c r="O160" s="2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15" ht="30.75" customHeight="1">
      <c r="A161" s="23"/>
      <c r="B161" s="46" t="s">
        <v>8</v>
      </c>
      <c r="C161" s="46"/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/>
      <c r="O161" s="2"/>
    </row>
    <row r="162" spans="1:15" ht="75.75" customHeight="1">
      <c r="A162" s="23" t="s">
        <v>30</v>
      </c>
      <c r="B162" s="46" t="s">
        <v>37</v>
      </c>
      <c r="C162" s="51" t="s">
        <v>38</v>
      </c>
      <c r="D162" s="46">
        <f>SUM(F162:M162)</f>
        <v>1610.54692</v>
      </c>
      <c r="E162" s="46">
        <f>SUM(E163:E172)</f>
        <v>786.22</v>
      </c>
      <c r="F162" s="46">
        <f>SUM(F163:F172)</f>
        <v>199.32672</v>
      </c>
      <c r="G162" s="46">
        <f>SUM(G163:G166)</f>
        <v>199.79</v>
      </c>
      <c r="H162" s="46">
        <f aca="true" t="shared" si="51" ref="H162:M162">SUM(H163:H172)</f>
        <v>199.796</v>
      </c>
      <c r="I162" s="46">
        <f t="shared" si="51"/>
        <v>199.796</v>
      </c>
      <c r="J162" s="46">
        <f t="shared" si="51"/>
        <v>202.96</v>
      </c>
      <c r="K162" s="46">
        <f t="shared" si="51"/>
        <v>202.959</v>
      </c>
      <c r="L162" s="46">
        <f t="shared" si="51"/>
        <v>202.9596</v>
      </c>
      <c r="M162" s="46">
        <f t="shared" si="51"/>
        <v>202.9596</v>
      </c>
      <c r="N162" s="46" t="s">
        <v>81</v>
      </c>
      <c r="O162" s="2"/>
    </row>
    <row r="163" spans="1:15" ht="25.5" customHeight="1">
      <c r="A163" s="10"/>
      <c r="B163" s="46" t="s">
        <v>5</v>
      </c>
      <c r="C163" s="46"/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/>
      <c r="O163" s="2"/>
    </row>
    <row r="164" spans="1:15" ht="19.5" customHeight="1">
      <c r="A164" s="10"/>
      <c r="B164" s="46" t="s">
        <v>6</v>
      </c>
      <c r="C164" s="46"/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/>
      <c r="O164" s="2"/>
    </row>
    <row r="165" spans="1:15" ht="18.75" customHeight="1">
      <c r="A165" s="10"/>
      <c r="B165" s="46" t="s">
        <v>7</v>
      </c>
      <c r="C165" s="46"/>
      <c r="D165" s="46">
        <f>SUM(F165:M165)</f>
        <v>1610.54692</v>
      </c>
      <c r="E165" s="46">
        <v>202.96</v>
      </c>
      <c r="F165" s="46">
        <v>199.32672</v>
      </c>
      <c r="G165" s="46">
        <v>199.79</v>
      </c>
      <c r="H165" s="46">
        <v>199.796</v>
      </c>
      <c r="I165" s="46">
        <v>199.796</v>
      </c>
      <c r="J165" s="46">
        <v>202.96</v>
      </c>
      <c r="K165" s="46">
        <v>202.959</v>
      </c>
      <c r="L165" s="46">
        <v>202.9596</v>
      </c>
      <c r="M165" s="46">
        <v>202.9596</v>
      </c>
      <c r="N165" s="46"/>
      <c r="O165" s="2"/>
    </row>
    <row r="166" spans="1:15" ht="18.75" customHeight="1">
      <c r="A166" s="10"/>
      <c r="B166" s="46" t="s">
        <v>35</v>
      </c>
      <c r="C166" s="46"/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/>
      <c r="O166" s="2"/>
    </row>
    <row r="167" spans="1:15" ht="42.75" customHeight="1">
      <c r="A167" s="10" t="s">
        <v>31</v>
      </c>
      <c r="B167" s="46" t="s">
        <v>104</v>
      </c>
      <c r="C167" s="51" t="s">
        <v>38</v>
      </c>
      <c r="D167" s="46">
        <f>SUM(F167:M167)</f>
        <v>314.5</v>
      </c>
      <c r="E167" s="46">
        <f>SUM(E168:E177)</f>
        <v>380.3</v>
      </c>
      <c r="F167" s="46">
        <f aca="true" t="shared" si="52" ref="F167:M167">SUM(F168:F172)</f>
        <v>0</v>
      </c>
      <c r="G167" s="46">
        <f t="shared" si="52"/>
        <v>314.5</v>
      </c>
      <c r="H167" s="46">
        <f t="shared" si="52"/>
        <v>0</v>
      </c>
      <c r="I167" s="46">
        <f t="shared" si="52"/>
        <v>0</v>
      </c>
      <c r="J167" s="46">
        <f t="shared" si="52"/>
        <v>0</v>
      </c>
      <c r="K167" s="46">
        <f t="shared" si="52"/>
        <v>0</v>
      </c>
      <c r="L167" s="46">
        <f t="shared" si="52"/>
        <v>0</v>
      </c>
      <c r="M167" s="46">
        <f t="shared" si="52"/>
        <v>0</v>
      </c>
      <c r="N167" s="46" t="s">
        <v>81</v>
      </c>
      <c r="O167" s="2"/>
    </row>
    <row r="168" spans="1:15" ht="18.75" customHeight="1">
      <c r="A168" s="10"/>
      <c r="B168" s="46" t="s">
        <v>5</v>
      </c>
      <c r="C168" s="46"/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/>
      <c r="O168" s="2"/>
    </row>
    <row r="169" spans="1:15" ht="18.75" customHeight="1">
      <c r="A169" s="10"/>
      <c r="B169" s="46" t="s">
        <v>6</v>
      </c>
      <c r="C169" s="46"/>
      <c r="D169" s="46">
        <f>SUM(F169:M169)</f>
        <v>125.8</v>
      </c>
      <c r="E169" s="46">
        <v>0</v>
      </c>
      <c r="F169" s="46">
        <v>0</v>
      </c>
      <c r="G169" s="46">
        <v>125.8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/>
      <c r="O169" s="2"/>
    </row>
    <row r="170" spans="1:15" ht="18.75" customHeight="1">
      <c r="A170" s="10"/>
      <c r="B170" s="46" t="s">
        <v>7</v>
      </c>
      <c r="C170" s="46"/>
      <c r="D170" s="46">
        <f>SUM(F170:M170)</f>
        <v>188.7</v>
      </c>
      <c r="E170" s="46">
        <v>202.96</v>
      </c>
      <c r="F170" s="46">
        <v>0</v>
      </c>
      <c r="G170" s="46">
        <v>188.7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/>
      <c r="O170" s="2"/>
    </row>
    <row r="171" spans="1:15" ht="18.75" customHeight="1">
      <c r="A171" s="10"/>
      <c r="B171" s="46" t="s">
        <v>35</v>
      </c>
      <c r="C171" s="46"/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/>
      <c r="O171" s="2"/>
    </row>
    <row r="172" spans="1:15" ht="27.75" customHeight="1">
      <c r="A172" s="10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2"/>
    </row>
    <row r="173" spans="1:15" ht="17.25" customHeight="1">
      <c r="A173" s="68" t="s">
        <v>80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70"/>
      <c r="O173" s="2"/>
    </row>
    <row r="174" spans="1:15" ht="79.5" customHeight="1">
      <c r="A174" s="10" t="s">
        <v>103</v>
      </c>
      <c r="B174" s="46" t="s">
        <v>71</v>
      </c>
      <c r="C174" s="46" t="s">
        <v>51</v>
      </c>
      <c r="D174" s="46">
        <f>SUM(F174:M174)</f>
        <v>753.9100000000001</v>
      </c>
      <c r="E174" s="46">
        <f aca="true" t="shared" si="53" ref="E174:M174">SUM(E175:E178)</f>
        <v>88.67</v>
      </c>
      <c r="F174" s="46">
        <f t="shared" si="53"/>
        <v>82.13</v>
      </c>
      <c r="G174" s="46">
        <f t="shared" si="53"/>
        <v>107.7</v>
      </c>
      <c r="H174" s="46">
        <f t="shared" si="53"/>
        <v>97.6</v>
      </c>
      <c r="I174" s="46">
        <f>SUM(I175:I178)</f>
        <v>97.6</v>
      </c>
      <c r="J174" s="46">
        <f t="shared" si="53"/>
        <v>92.22</v>
      </c>
      <c r="K174" s="46">
        <f t="shared" si="53"/>
        <v>92.22</v>
      </c>
      <c r="L174" s="46">
        <f t="shared" si="53"/>
        <v>92.22</v>
      </c>
      <c r="M174" s="46">
        <f t="shared" si="53"/>
        <v>92.22</v>
      </c>
      <c r="N174" s="46" t="s">
        <v>98</v>
      </c>
      <c r="O174" s="2"/>
    </row>
    <row r="175" spans="1:15" ht="30" customHeight="1">
      <c r="A175" s="10"/>
      <c r="B175" s="46" t="s">
        <v>5</v>
      </c>
      <c r="C175" s="46"/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/>
      <c r="O175" s="2"/>
    </row>
    <row r="176" spans="1:15" ht="18" customHeight="1">
      <c r="A176" s="10"/>
      <c r="B176" s="46" t="s">
        <v>6</v>
      </c>
      <c r="C176" s="46"/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/>
      <c r="O176" s="2"/>
    </row>
    <row r="177" spans="1:15" ht="22.5" customHeight="1">
      <c r="A177" s="10"/>
      <c r="B177" s="15" t="s">
        <v>7</v>
      </c>
      <c r="C177" s="13"/>
      <c r="D177" s="46">
        <f>SUM(F177:M177)</f>
        <v>753.9100000000001</v>
      </c>
      <c r="E177" s="46">
        <v>88.67</v>
      </c>
      <c r="F177" s="46">
        <v>82.13</v>
      </c>
      <c r="G177" s="46">
        <v>107.7</v>
      </c>
      <c r="H177" s="46">
        <v>97.6</v>
      </c>
      <c r="I177" s="46">
        <v>97.6</v>
      </c>
      <c r="J177" s="46">
        <v>92.22</v>
      </c>
      <c r="K177" s="46">
        <v>92.22</v>
      </c>
      <c r="L177" s="46">
        <v>92.22</v>
      </c>
      <c r="M177" s="46">
        <v>92.22</v>
      </c>
      <c r="N177" s="13"/>
      <c r="O177" s="2"/>
    </row>
    <row r="178" spans="1:15" ht="23.25" customHeight="1">
      <c r="A178" s="10"/>
      <c r="B178" s="15" t="s">
        <v>35</v>
      </c>
      <c r="C178" s="13"/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13"/>
      <c r="O178" s="2"/>
    </row>
    <row r="179" spans="1:15" ht="90" customHeight="1">
      <c r="A179" s="34" t="s">
        <v>42</v>
      </c>
      <c r="B179" s="35" t="s">
        <v>111</v>
      </c>
      <c r="C179" s="36"/>
      <c r="D179" s="45">
        <f>SUM(F179:M179)</f>
        <v>5101.463000000001</v>
      </c>
      <c r="E179" s="45" t="e">
        <f aca="true" t="shared" si="54" ref="E179:M179">SUM(E184+E189+E194)</f>
        <v>#REF!</v>
      </c>
      <c r="F179" s="45">
        <f t="shared" si="54"/>
        <v>853.503</v>
      </c>
      <c r="G179" s="45">
        <f t="shared" si="54"/>
        <v>1136.866</v>
      </c>
      <c r="H179" s="45">
        <f t="shared" si="54"/>
        <v>1136.867</v>
      </c>
      <c r="I179" s="45">
        <f t="shared" si="54"/>
        <v>1136.867</v>
      </c>
      <c r="J179" s="45">
        <f t="shared" si="54"/>
        <v>209.33999999999997</v>
      </c>
      <c r="K179" s="45">
        <f t="shared" si="54"/>
        <v>209.33999999999997</v>
      </c>
      <c r="L179" s="45">
        <f t="shared" si="54"/>
        <v>209.33999999999997</v>
      </c>
      <c r="M179" s="45">
        <f t="shared" si="54"/>
        <v>209.33999999999997</v>
      </c>
      <c r="N179" s="49"/>
      <c r="O179" s="2"/>
    </row>
    <row r="180" spans="1:15" ht="27" customHeight="1">
      <c r="A180" s="10"/>
      <c r="B180" s="13" t="s">
        <v>5</v>
      </c>
      <c r="C180" s="12"/>
      <c r="D180" s="46">
        <f aca="true" t="shared" si="55" ref="D180:K183">SUM(D185+D190+D195)</f>
        <v>0</v>
      </c>
      <c r="E180" s="46" t="e">
        <f t="shared" si="55"/>
        <v>#REF!</v>
      </c>
      <c r="F180" s="46">
        <f t="shared" si="55"/>
        <v>0</v>
      </c>
      <c r="G180" s="46">
        <f t="shared" si="55"/>
        <v>0</v>
      </c>
      <c r="H180" s="46">
        <f t="shared" si="55"/>
        <v>0</v>
      </c>
      <c r="I180" s="46">
        <f t="shared" si="55"/>
        <v>0</v>
      </c>
      <c r="J180" s="46">
        <f aca="true" t="shared" si="56" ref="J180:M183">SUM(J185+J190+J195)</f>
        <v>0</v>
      </c>
      <c r="K180" s="46">
        <f t="shared" si="56"/>
        <v>0</v>
      </c>
      <c r="L180" s="46">
        <f t="shared" si="56"/>
        <v>0</v>
      </c>
      <c r="M180" s="46">
        <f t="shared" si="56"/>
        <v>0</v>
      </c>
      <c r="N180" s="13"/>
      <c r="O180" s="2"/>
    </row>
    <row r="181" spans="1:15" ht="18.75" customHeight="1">
      <c r="A181" s="10"/>
      <c r="B181" s="13" t="s">
        <v>6</v>
      </c>
      <c r="C181" s="12"/>
      <c r="D181" s="46">
        <f t="shared" si="55"/>
        <v>146.4</v>
      </c>
      <c r="E181" s="46" t="e">
        <f t="shared" si="55"/>
        <v>#REF!</v>
      </c>
      <c r="F181" s="46">
        <f t="shared" si="55"/>
        <v>69</v>
      </c>
      <c r="G181" s="46">
        <f t="shared" si="55"/>
        <v>77.4</v>
      </c>
      <c r="H181" s="46">
        <f t="shared" si="55"/>
        <v>0</v>
      </c>
      <c r="I181" s="46">
        <f t="shared" si="55"/>
        <v>0</v>
      </c>
      <c r="J181" s="46">
        <f t="shared" si="56"/>
        <v>0</v>
      </c>
      <c r="K181" s="46">
        <f t="shared" si="56"/>
        <v>0</v>
      </c>
      <c r="L181" s="46">
        <f t="shared" si="56"/>
        <v>0</v>
      </c>
      <c r="M181" s="46">
        <f t="shared" si="56"/>
        <v>0</v>
      </c>
      <c r="N181" s="13"/>
      <c r="O181" s="2"/>
    </row>
    <row r="182" spans="1:15" ht="18.75" customHeight="1">
      <c r="A182" s="10"/>
      <c r="B182" s="13" t="s">
        <v>7</v>
      </c>
      <c r="C182" s="12"/>
      <c r="D182" s="46">
        <f>SUM(F182:M182)</f>
        <v>4955.063000000001</v>
      </c>
      <c r="E182" s="46" t="e">
        <f t="shared" si="55"/>
        <v>#REF!</v>
      </c>
      <c r="F182" s="46">
        <f t="shared" si="55"/>
        <v>784.503</v>
      </c>
      <c r="G182" s="46">
        <f t="shared" si="55"/>
        <v>1059.466</v>
      </c>
      <c r="H182" s="46">
        <f t="shared" si="55"/>
        <v>1136.867</v>
      </c>
      <c r="I182" s="46">
        <f t="shared" si="55"/>
        <v>1136.867</v>
      </c>
      <c r="J182" s="46">
        <f t="shared" si="55"/>
        <v>209.33999999999997</v>
      </c>
      <c r="K182" s="46">
        <f t="shared" si="55"/>
        <v>209.33999999999997</v>
      </c>
      <c r="L182" s="46">
        <f>SUM(L187,L192,L197)</f>
        <v>209.33999999999997</v>
      </c>
      <c r="M182" s="46">
        <f>SUM(M187,M192,M197)</f>
        <v>209.33999999999997</v>
      </c>
      <c r="N182" s="13"/>
      <c r="O182" s="2"/>
    </row>
    <row r="183" spans="1:15" ht="36" customHeight="1">
      <c r="A183" s="10"/>
      <c r="B183" s="13" t="s">
        <v>8</v>
      </c>
      <c r="C183" s="12"/>
      <c r="D183" s="46">
        <f t="shared" si="55"/>
        <v>0</v>
      </c>
      <c r="E183" s="46" t="e">
        <f t="shared" si="55"/>
        <v>#REF!</v>
      </c>
      <c r="F183" s="46">
        <f t="shared" si="55"/>
        <v>0</v>
      </c>
      <c r="G183" s="46">
        <f t="shared" si="55"/>
        <v>0</v>
      </c>
      <c r="H183" s="46">
        <f t="shared" si="55"/>
        <v>0</v>
      </c>
      <c r="I183" s="46">
        <f t="shared" si="55"/>
        <v>0</v>
      </c>
      <c r="J183" s="46">
        <f t="shared" si="56"/>
        <v>0</v>
      </c>
      <c r="K183" s="46">
        <f t="shared" si="56"/>
        <v>0</v>
      </c>
      <c r="L183" s="46">
        <f t="shared" si="56"/>
        <v>0</v>
      </c>
      <c r="M183" s="46">
        <f t="shared" si="56"/>
        <v>0</v>
      </c>
      <c r="N183" s="13"/>
      <c r="O183" s="2"/>
    </row>
    <row r="184" spans="1:15" ht="44.25" customHeight="1">
      <c r="A184" s="10" t="s">
        <v>43</v>
      </c>
      <c r="B184" s="11" t="s">
        <v>11</v>
      </c>
      <c r="C184" s="12"/>
      <c r="D184" s="46">
        <f aca="true" t="shared" si="57" ref="D184:I184">SUM(D185+D186+D187+D188)</f>
        <v>0</v>
      </c>
      <c r="E184" s="46">
        <f t="shared" si="57"/>
        <v>0</v>
      </c>
      <c r="F184" s="46">
        <f t="shared" si="57"/>
        <v>0</v>
      </c>
      <c r="G184" s="46">
        <f t="shared" si="57"/>
        <v>0</v>
      </c>
      <c r="H184" s="46">
        <f t="shared" si="57"/>
        <v>0</v>
      </c>
      <c r="I184" s="46">
        <f t="shared" si="57"/>
        <v>0</v>
      </c>
      <c r="J184" s="46">
        <f>SUM(J185+J186+J187+J188)</f>
        <v>0</v>
      </c>
      <c r="K184" s="46">
        <f>SUM(K185+K186+K187+K188)</f>
        <v>0</v>
      </c>
      <c r="L184" s="46">
        <f>SUM(L185+L186+L187+L188)</f>
        <v>0</v>
      </c>
      <c r="M184" s="46">
        <f>SUM(M185+M186+M187+M188)</f>
        <v>0</v>
      </c>
      <c r="N184" s="13"/>
      <c r="O184" s="2"/>
    </row>
    <row r="185" spans="1:15" ht="19.5" customHeight="1">
      <c r="A185" s="10"/>
      <c r="B185" s="13" t="s">
        <v>5</v>
      </c>
      <c r="C185" s="12"/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13"/>
      <c r="O185" s="2"/>
    </row>
    <row r="186" spans="1:15" ht="18" customHeight="1">
      <c r="A186" s="10"/>
      <c r="B186" s="13" t="s">
        <v>6</v>
      </c>
      <c r="C186" s="12"/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13"/>
      <c r="O186" s="2"/>
    </row>
    <row r="187" spans="1:15" ht="18.75" customHeight="1">
      <c r="A187" s="10"/>
      <c r="B187" s="13" t="s">
        <v>7</v>
      </c>
      <c r="C187" s="12"/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13"/>
      <c r="O187" s="2"/>
    </row>
    <row r="188" spans="1:15" ht="30" customHeight="1">
      <c r="A188" s="10"/>
      <c r="B188" s="13" t="s">
        <v>8</v>
      </c>
      <c r="C188" s="12"/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11"/>
      <c r="O188" s="2"/>
    </row>
    <row r="189" spans="1:15" ht="66" customHeight="1">
      <c r="A189" s="10" t="s">
        <v>44</v>
      </c>
      <c r="B189" s="11" t="s">
        <v>12</v>
      </c>
      <c r="C189" s="12"/>
      <c r="D189" s="46">
        <f aca="true" t="shared" si="58" ref="D189:I189">SUM(D190+D191+D192+D193)</f>
        <v>0</v>
      </c>
      <c r="E189" s="46">
        <f t="shared" si="58"/>
        <v>0</v>
      </c>
      <c r="F189" s="46">
        <f t="shared" si="58"/>
        <v>0</v>
      </c>
      <c r="G189" s="46">
        <f t="shared" si="58"/>
        <v>0</v>
      </c>
      <c r="H189" s="46">
        <f t="shared" si="58"/>
        <v>0</v>
      </c>
      <c r="I189" s="46">
        <f t="shared" si="58"/>
        <v>0</v>
      </c>
      <c r="J189" s="46">
        <f>SUM(J190+J191+J192+J193)</f>
        <v>0</v>
      </c>
      <c r="K189" s="46">
        <f>SUM(K190+K191+K192+K193)</f>
        <v>0</v>
      </c>
      <c r="L189" s="46">
        <f>SUM(L190+L191+L192+L193)</f>
        <v>0</v>
      </c>
      <c r="M189" s="46">
        <f>SUM(M190+M191+M192+M193)</f>
        <v>0</v>
      </c>
      <c r="N189" s="13"/>
      <c r="O189" s="2"/>
    </row>
    <row r="190" spans="1:15" ht="23.25" customHeight="1">
      <c r="A190" s="10"/>
      <c r="B190" s="13" t="s">
        <v>5</v>
      </c>
      <c r="C190" s="12"/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13"/>
      <c r="O190" s="2"/>
    </row>
    <row r="191" spans="1:15" ht="18.75" customHeight="1">
      <c r="A191" s="10"/>
      <c r="B191" s="13" t="s">
        <v>6</v>
      </c>
      <c r="C191" s="12"/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13"/>
      <c r="O191" s="2"/>
    </row>
    <row r="192" spans="1:15" ht="18" customHeight="1">
      <c r="A192" s="10"/>
      <c r="B192" s="13" t="s">
        <v>7</v>
      </c>
      <c r="C192" s="12"/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13"/>
      <c r="O192" s="2"/>
    </row>
    <row r="193" spans="1:15" ht="33.75" customHeight="1">
      <c r="A193" s="10"/>
      <c r="B193" s="13" t="s">
        <v>8</v>
      </c>
      <c r="C193" s="12"/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13"/>
      <c r="O193" s="2"/>
    </row>
    <row r="194" spans="1:15" ht="45" customHeight="1">
      <c r="A194" s="10" t="s">
        <v>45</v>
      </c>
      <c r="B194" s="11" t="s">
        <v>53</v>
      </c>
      <c r="C194" s="12"/>
      <c r="D194" s="46">
        <f>SUM(F194:M194)</f>
        <v>5101.463000000001</v>
      </c>
      <c r="E194" s="46" t="e">
        <f>SUM(E201+#REF!+E207)</f>
        <v>#REF!</v>
      </c>
      <c r="F194" s="46">
        <f>SUM(F201+F207)</f>
        <v>853.503</v>
      </c>
      <c r="G194" s="46">
        <f aca="true" t="shared" si="59" ref="G194:M194">SUM(G201+G207)</f>
        <v>1136.866</v>
      </c>
      <c r="H194" s="46">
        <f t="shared" si="59"/>
        <v>1136.867</v>
      </c>
      <c r="I194" s="46">
        <f t="shared" si="59"/>
        <v>1136.867</v>
      </c>
      <c r="J194" s="46">
        <f t="shared" si="59"/>
        <v>209.33999999999997</v>
      </c>
      <c r="K194" s="46">
        <f t="shared" si="59"/>
        <v>209.33999999999997</v>
      </c>
      <c r="L194" s="46">
        <f t="shared" si="59"/>
        <v>209.33999999999997</v>
      </c>
      <c r="M194" s="46">
        <f t="shared" si="59"/>
        <v>209.33999999999997</v>
      </c>
      <c r="N194" s="13"/>
      <c r="O194" s="2"/>
    </row>
    <row r="195" spans="1:15" ht="23.25" customHeight="1">
      <c r="A195" s="10"/>
      <c r="B195" s="13" t="s">
        <v>5</v>
      </c>
      <c r="C195" s="12"/>
      <c r="D195" s="46">
        <f>SUM(D202+D208)</f>
        <v>0</v>
      </c>
      <c r="E195" s="46" t="e">
        <f>SUM(E202+#REF!+E208)</f>
        <v>#REF!</v>
      </c>
      <c r="F195" s="46">
        <f>SUM(F202+F208)</f>
        <v>0</v>
      </c>
      <c r="G195" s="46">
        <f aca="true" t="shared" si="60" ref="G195:M195">SUM(G202+G208)</f>
        <v>0</v>
      </c>
      <c r="H195" s="46">
        <f t="shared" si="60"/>
        <v>0</v>
      </c>
      <c r="I195" s="46">
        <f t="shared" si="60"/>
        <v>0</v>
      </c>
      <c r="J195" s="46">
        <f t="shared" si="60"/>
        <v>0</v>
      </c>
      <c r="K195" s="46">
        <f t="shared" si="60"/>
        <v>0</v>
      </c>
      <c r="L195" s="46">
        <f t="shared" si="60"/>
        <v>0</v>
      </c>
      <c r="M195" s="46">
        <f t="shared" si="60"/>
        <v>0</v>
      </c>
      <c r="N195" s="13"/>
      <c r="O195" s="2"/>
    </row>
    <row r="196" spans="1:15" ht="18.75" customHeight="1">
      <c r="A196" s="10"/>
      <c r="B196" s="13" t="s">
        <v>6</v>
      </c>
      <c r="C196" s="12"/>
      <c r="D196" s="46">
        <f>SUM(D203+D209)</f>
        <v>146.4</v>
      </c>
      <c r="E196" s="46" t="e">
        <f>SUM(E203+#REF!+E209)</f>
        <v>#REF!</v>
      </c>
      <c r="F196" s="46">
        <f aca="true" t="shared" si="61" ref="F196:M198">SUM(F203+F209)</f>
        <v>69</v>
      </c>
      <c r="G196" s="46">
        <f t="shared" si="61"/>
        <v>77.4</v>
      </c>
      <c r="H196" s="46">
        <f t="shared" si="61"/>
        <v>0</v>
      </c>
      <c r="I196" s="46">
        <f t="shared" si="61"/>
        <v>0</v>
      </c>
      <c r="J196" s="46">
        <f t="shared" si="61"/>
        <v>0</v>
      </c>
      <c r="K196" s="46">
        <f t="shared" si="61"/>
        <v>0</v>
      </c>
      <c r="L196" s="46">
        <f t="shared" si="61"/>
        <v>0</v>
      </c>
      <c r="M196" s="46">
        <f t="shared" si="61"/>
        <v>0</v>
      </c>
      <c r="N196" s="13"/>
      <c r="O196" s="2"/>
    </row>
    <row r="197" spans="1:15" ht="20.25" customHeight="1">
      <c r="A197" s="10"/>
      <c r="B197" s="13" t="s">
        <v>7</v>
      </c>
      <c r="C197" s="12"/>
      <c r="D197" s="46">
        <f>SUM(D204+D210)</f>
        <v>4955.063000000001</v>
      </c>
      <c r="E197" s="46" t="e">
        <f>SUM(E204+#REF!+E210)</f>
        <v>#REF!</v>
      </c>
      <c r="F197" s="46">
        <f t="shared" si="61"/>
        <v>784.503</v>
      </c>
      <c r="G197" s="46">
        <f>SUM(G204+G210)</f>
        <v>1059.466</v>
      </c>
      <c r="H197" s="46">
        <f t="shared" si="61"/>
        <v>1136.867</v>
      </c>
      <c r="I197" s="46">
        <f t="shared" si="61"/>
        <v>1136.867</v>
      </c>
      <c r="J197" s="46">
        <f t="shared" si="61"/>
        <v>209.33999999999997</v>
      </c>
      <c r="K197" s="46">
        <f t="shared" si="61"/>
        <v>209.33999999999997</v>
      </c>
      <c r="L197" s="46">
        <f t="shared" si="61"/>
        <v>209.33999999999997</v>
      </c>
      <c r="M197" s="46">
        <f t="shared" si="61"/>
        <v>209.33999999999997</v>
      </c>
      <c r="N197" s="13"/>
      <c r="O197" s="2"/>
    </row>
    <row r="198" spans="1:15" ht="45.75" customHeight="1">
      <c r="A198" s="10"/>
      <c r="B198" s="13" t="s">
        <v>8</v>
      </c>
      <c r="C198" s="12"/>
      <c r="D198" s="46">
        <f>SUM(D205+D211)</f>
        <v>0</v>
      </c>
      <c r="E198" s="46" t="e">
        <f>SUM(E205+#REF!+E211)</f>
        <v>#REF!</v>
      </c>
      <c r="F198" s="46">
        <f t="shared" si="61"/>
        <v>0</v>
      </c>
      <c r="G198" s="46">
        <f t="shared" si="61"/>
        <v>0</v>
      </c>
      <c r="H198" s="46">
        <f t="shared" si="61"/>
        <v>0</v>
      </c>
      <c r="I198" s="46">
        <f t="shared" si="61"/>
        <v>0</v>
      </c>
      <c r="J198" s="46">
        <f t="shared" si="61"/>
        <v>0</v>
      </c>
      <c r="K198" s="46">
        <f t="shared" si="61"/>
        <v>0</v>
      </c>
      <c r="L198" s="46">
        <f t="shared" si="61"/>
        <v>0</v>
      </c>
      <c r="M198" s="46">
        <f t="shared" si="61"/>
        <v>0</v>
      </c>
      <c r="N198" s="13"/>
      <c r="O198" s="2"/>
    </row>
    <row r="199" spans="1:15" ht="18.75" customHeight="1">
      <c r="A199" s="10"/>
      <c r="B199" s="54" t="s">
        <v>82</v>
      </c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6"/>
      <c r="O199" s="2"/>
    </row>
    <row r="200" spans="1:15" ht="36.75" customHeight="1">
      <c r="A200" s="10"/>
      <c r="B200" s="54" t="s">
        <v>83</v>
      </c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6"/>
      <c r="O200" s="2"/>
    </row>
    <row r="201" spans="1:15" ht="145.5" customHeight="1">
      <c r="A201" s="10" t="s">
        <v>46</v>
      </c>
      <c r="B201" s="14" t="s">
        <v>58</v>
      </c>
      <c r="C201" s="13" t="s">
        <v>88</v>
      </c>
      <c r="D201" s="46">
        <f aca="true" t="shared" si="62" ref="D201:M201">SUM(D202+D203+D204+D205)</f>
        <v>4060.3090000000007</v>
      </c>
      <c r="E201" s="46">
        <f t="shared" si="62"/>
        <v>484.26</v>
      </c>
      <c r="F201" s="46">
        <f t="shared" si="62"/>
        <v>593.355</v>
      </c>
      <c r="G201" s="46">
        <f t="shared" si="62"/>
        <v>805.112</v>
      </c>
      <c r="H201" s="46">
        <f t="shared" si="62"/>
        <v>988.901</v>
      </c>
      <c r="I201" s="46">
        <f t="shared" si="62"/>
        <v>988.901</v>
      </c>
      <c r="J201" s="46">
        <f t="shared" si="62"/>
        <v>171.01</v>
      </c>
      <c r="K201" s="46">
        <f t="shared" si="62"/>
        <v>171.01</v>
      </c>
      <c r="L201" s="46">
        <f t="shared" si="62"/>
        <v>171.01</v>
      </c>
      <c r="M201" s="46">
        <f t="shared" si="62"/>
        <v>171.01</v>
      </c>
      <c r="N201" s="13" t="s">
        <v>100</v>
      </c>
      <c r="O201" s="2"/>
    </row>
    <row r="202" spans="1:15" ht="20.25" customHeight="1">
      <c r="A202" s="10"/>
      <c r="B202" s="13" t="s">
        <v>5</v>
      </c>
      <c r="C202" s="12"/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13"/>
      <c r="O202" s="2"/>
    </row>
    <row r="203" spans="1:15" ht="18.75" customHeight="1">
      <c r="A203" s="10"/>
      <c r="B203" s="13" t="s">
        <v>6</v>
      </c>
      <c r="C203" s="12"/>
      <c r="D203" s="46">
        <f>SUM(F203:M203)</f>
        <v>146.4</v>
      </c>
      <c r="E203" s="46">
        <v>0</v>
      </c>
      <c r="F203" s="46">
        <v>69</v>
      </c>
      <c r="G203" s="46">
        <v>77.4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13"/>
      <c r="O203" s="2"/>
    </row>
    <row r="204" spans="1:15" ht="18.75" customHeight="1">
      <c r="A204" s="10"/>
      <c r="B204" s="13" t="s">
        <v>7</v>
      </c>
      <c r="C204" s="12"/>
      <c r="D204" s="46">
        <f>SUM(F204:M204)</f>
        <v>3913.9090000000006</v>
      </c>
      <c r="E204" s="46">
        <v>484.26</v>
      </c>
      <c r="F204" s="46">
        <v>524.355</v>
      </c>
      <c r="G204" s="46">
        <v>727.712</v>
      </c>
      <c r="H204" s="46">
        <v>988.901</v>
      </c>
      <c r="I204" s="46">
        <v>988.901</v>
      </c>
      <c r="J204" s="46">
        <v>171.01</v>
      </c>
      <c r="K204" s="46">
        <v>171.01</v>
      </c>
      <c r="L204" s="46">
        <v>171.01</v>
      </c>
      <c r="M204" s="46">
        <v>171.01</v>
      </c>
      <c r="N204" s="13"/>
      <c r="O204" s="2"/>
    </row>
    <row r="205" spans="1:15" ht="27.75" customHeight="1">
      <c r="A205" s="10"/>
      <c r="B205" s="13" t="s">
        <v>8</v>
      </c>
      <c r="C205" s="12"/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13"/>
      <c r="O205" s="2"/>
    </row>
    <row r="206" spans="1:15" ht="48.75" customHeight="1">
      <c r="A206" s="10"/>
      <c r="B206" s="54" t="s">
        <v>84</v>
      </c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6"/>
      <c r="O206" s="2"/>
    </row>
    <row r="207" spans="1:15" ht="72.75" customHeight="1">
      <c r="A207" s="10" t="s">
        <v>90</v>
      </c>
      <c r="B207" s="14" t="s">
        <v>59</v>
      </c>
      <c r="C207" s="13" t="s">
        <v>64</v>
      </c>
      <c r="D207" s="46">
        <f>SUM(F207:M207)</f>
        <v>1041.1540000000002</v>
      </c>
      <c r="E207" s="46">
        <f aca="true" t="shared" si="63" ref="E207:M207">SUM(E208+E209+E210+E211)</f>
        <v>36.86</v>
      </c>
      <c r="F207" s="46">
        <f t="shared" si="63"/>
        <v>260.148</v>
      </c>
      <c r="G207" s="46">
        <f t="shared" si="63"/>
        <v>331.754</v>
      </c>
      <c r="H207" s="46">
        <f t="shared" si="63"/>
        <v>147.966</v>
      </c>
      <c r="I207" s="46">
        <f t="shared" si="63"/>
        <v>147.966</v>
      </c>
      <c r="J207" s="46">
        <f t="shared" si="63"/>
        <v>38.33</v>
      </c>
      <c r="K207" s="46">
        <f t="shared" si="63"/>
        <v>38.33</v>
      </c>
      <c r="L207" s="46">
        <f t="shared" si="63"/>
        <v>38.33</v>
      </c>
      <c r="M207" s="46">
        <f t="shared" si="63"/>
        <v>38.33</v>
      </c>
      <c r="N207" s="13" t="s">
        <v>99</v>
      </c>
      <c r="O207" s="2"/>
    </row>
    <row r="208" spans="1:15" ht="33.75" customHeight="1">
      <c r="A208" s="10"/>
      <c r="B208" s="13" t="s">
        <v>5</v>
      </c>
      <c r="C208" s="12"/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13"/>
      <c r="O208" s="2"/>
    </row>
    <row r="209" spans="1:15" ht="18.75" customHeight="1">
      <c r="A209" s="10"/>
      <c r="B209" s="13" t="s">
        <v>6</v>
      </c>
      <c r="C209" s="12"/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13"/>
      <c r="O209" s="2"/>
    </row>
    <row r="210" spans="1:15" ht="18.75" customHeight="1">
      <c r="A210" s="10"/>
      <c r="B210" s="13" t="s">
        <v>7</v>
      </c>
      <c r="C210" s="12"/>
      <c r="D210" s="46">
        <f>SUM(F210:M210)</f>
        <v>1041.1540000000002</v>
      </c>
      <c r="E210" s="46">
        <v>36.86</v>
      </c>
      <c r="F210" s="46">
        <v>260.148</v>
      </c>
      <c r="G210" s="46">
        <v>331.754</v>
      </c>
      <c r="H210" s="46">
        <v>147.966</v>
      </c>
      <c r="I210" s="46">
        <v>147.966</v>
      </c>
      <c r="J210" s="46">
        <v>38.33</v>
      </c>
      <c r="K210" s="46">
        <v>38.33</v>
      </c>
      <c r="L210" s="46">
        <v>38.33</v>
      </c>
      <c r="M210" s="46">
        <v>38.33</v>
      </c>
      <c r="N210" s="13"/>
      <c r="O210" s="2"/>
    </row>
    <row r="211" spans="1:15" ht="27.75" customHeight="1">
      <c r="A211" s="10"/>
      <c r="B211" s="13" t="s">
        <v>8</v>
      </c>
      <c r="C211" s="12"/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13"/>
      <c r="O211" s="2"/>
    </row>
    <row r="212" spans="1:15" ht="65.25" customHeight="1">
      <c r="A212" s="24"/>
      <c r="B212" s="25"/>
      <c r="C212" s="25"/>
      <c r="D212" s="26"/>
      <c r="E212" s="41"/>
      <c r="F212" s="31"/>
      <c r="G212" s="31"/>
      <c r="H212" s="31"/>
      <c r="I212" s="30"/>
      <c r="J212" s="31"/>
      <c r="K212" s="31"/>
      <c r="L212" s="31"/>
      <c r="M212" s="31"/>
      <c r="N212" s="27"/>
      <c r="O212" s="2"/>
    </row>
  </sheetData>
  <sheetProtection/>
  <mergeCells count="23">
    <mergeCell ref="A58:N58"/>
    <mergeCell ref="A59:N59"/>
    <mergeCell ref="A91:N91"/>
    <mergeCell ref="A173:N173"/>
    <mergeCell ref="A10:A11"/>
    <mergeCell ref="B10:B11"/>
    <mergeCell ref="C10:C11"/>
    <mergeCell ref="K1:N4"/>
    <mergeCell ref="B206:N206"/>
    <mergeCell ref="B155:N155"/>
    <mergeCell ref="B8:N8"/>
    <mergeCell ref="B156:N156"/>
    <mergeCell ref="C9:I9"/>
    <mergeCell ref="D10:M10"/>
    <mergeCell ref="F5:N5"/>
    <mergeCell ref="B6:N6"/>
    <mergeCell ref="B7:N7"/>
    <mergeCell ref="B200:N200"/>
    <mergeCell ref="B124:N124"/>
    <mergeCell ref="B199:N199"/>
    <mergeCell ref="A65:N65"/>
    <mergeCell ref="A117:N117"/>
    <mergeCell ref="A118:N118"/>
  </mergeCells>
  <printOptions/>
  <pageMargins left="0.03937007874015748" right="0.11811023622047245" top="0.6692913385826772" bottom="0.5905511811023623" header="0.31496062992125984" footer="0.31496062992125984"/>
  <pageSetup firstPageNumber="10" useFirstPageNumber="1" fitToHeight="0" fitToWidth="1" horizontalDpi="600" verticalDpi="600" orientation="landscape" paperSize="9" scale="94" r:id="rId1"/>
  <headerFooter alignWithMargins="0">
    <oddHeader>&amp;C&amp;"Liberation Serif,обычный"&amp;11&amp;P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2024-05-02T11:23:01Z</cp:lastPrinted>
  <dcterms:created xsi:type="dcterms:W3CDTF">2014-04-17T10:23:22Z</dcterms:created>
  <dcterms:modified xsi:type="dcterms:W3CDTF">2024-05-06T10:20:56Z</dcterms:modified>
  <cp:category/>
  <cp:version/>
  <cp:contentType/>
  <cp:contentStatus/>
</cp:coreProperties>
</file>