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315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'Лист1'!$A$1:$L$253</definedName>
  </definedNames>
  <calcPr fullCalcOnLoad="1"/>
</workbook>
</file>

<file path=xl/sharedStrings.xml><?xml version="1.0" encoding="utf-8"?>
<sst xmlns="http://schemas.openxmlformats.org/spreadsheetml/2006/main" count="321" uniqueCount="306">
  <si>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</si>
  <si>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</si>
  <si>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</si>
  <si>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</si>
  <si>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</si>
  <si>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</si>
  <si>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Всего            в тыс руб.</t>
  </si>
  <si>
    <t>В том числе по источникам финансирования (в тыс.руб.)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</si>
  <si>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</si>
  <si>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том числе </t>
  </si>
  <si>
    <t>Фактически произведенные расходы</t>
  </si>
  <si>
    <t>% выполнения</t>
  </si>
  <si>
    <t>Причины невыполнения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</si>
  <si>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</si>
  <si>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</si>
  <si>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</si>
  <si>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</si>
  <si>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</si>
  <si>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</si>
  <si>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</si>
  <si>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</si>
  <si>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</si>
  <si>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</si>
  <si>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</si>
  <si>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</si>
  <si>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</si>
  <si>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</si>
  <si>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</si>
  <si>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</si>
  <si>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</si>
  <si>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</si>
  <si>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</si>
  <si>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</si>
  <si>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</si>
  <si>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</si>
  <si>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</si>
  <si>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</si>
  <si>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</si>
  <si>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</si>
  <si>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</si>
  <si>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</si>
  <si>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</si>
  <si>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 xml:space="preserve">2. </t>
  </si>
  <si>
    <t>Всего по муниципальной программе " Безопасный город"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</si>
  <si>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</si>
  <si>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</si>
  <si>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</si>
  <si>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</si>
  <si>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</si>
  <si>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</si>
  <si>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</si>
  <si>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</si>
  <si>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</si>
  <si>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</si>
  <si>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</si>
  <si>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</si>
  <si>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Подпрограмма "Профилактика безопасности дорожного движения"</t>
  </si>
  <si>
    <t>Всего по подпрогамме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</si>
  <si>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</si>
  <si>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</si>
  <si>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</si>
  <si>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 xml:space="preserve">3. </t>
  </si>
  <si>
    <t>Всего по программе "Развитие образования в городском округе ЗАТО Свободный"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</si>
  <si>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</si>
  <si>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</si>
  <si>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дошкоьного образования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</si>
  <si>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</si>
  <si>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</si>
  <si>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Подпрограмма "Развитие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</si>
  <si>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</si>
  <si>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Всего по подпрограмме:Развитие дополнительного образования в городском округе ЗАТО Свободный"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</si>
  <si>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</si>
  <si>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</si>
  <si>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</si>
  <si>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</si>
  <si>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</si>
  <si>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</si>
  <si>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4.</t>
  </si>
  <si>
    <t>Всего по муниципальной программе "Профилактика заболеваний и формирование здорового образа жизни"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</si>
  <si>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</si>
  <si>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</si>
  <si>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</si>
  <si>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</si>
  <si>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</si>
  <si>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</si>
  <si>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</si>
  <si>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</si>
  <si>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</si>
  <si>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</si>
  <si>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</si>
  <si>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</si>
  <si>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</si>
  <si>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</si>
  <si>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</si>
  <si>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</si>
  <si>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</si>
  <si>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Подпрограмма "Развитие физической культуры и спорта"</t>
  </si>
  <si>
    <t>Всего по подпрограмме "Развитие физичекой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</si>
  <si>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</si>
  <si>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Организация и проведение мероприятий, направленных на привлечение населения к массовым занятиям спортом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</si>
  <si>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</si>
  <si>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</si>
  <si>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</si>
  <si>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</si>
  <si>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</si>
  <si>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</si>
  <si>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6.</t>
  </si>
  <si>
    <t xml:space="preserve">Всего по муниципальной программе "Развитие городского хозяйства" 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</si>
  <si>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</si>
  <si>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</si>
  <si>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</si>
  <si>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</si>
  <si>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</si>
  <si>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</si>
  <si>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Цель: Повышение уровня благоустройства городского округа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</si>
  <si>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</si>
  <si>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</si>
  <si>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</si>
  <si>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 xml:space="preserve">ИТОГО: </t>
  </si>
  <si>
    <t>1.2.</t>
  </si>
  <si>
    <t>1.3.</t>
  </si>
  <si>
    <t>1.4.</t>
  </si>
  <si>
    <t>1.1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</si>
  <si>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</si>
  <si>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</si>
  <si>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</si>
  <si>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</si>
  <si>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</si>
  <si>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</si>
  <si>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</si>
  <si>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</si>
  <si>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</si>
  <si>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</si>
  <si>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</si>
  <si>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</si>
  <si>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</si>
  <si>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</si>
  <si>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</si>
  <si>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5.2.</t>
  </si>
  <si>
    <t>5.3.</t>
  </si>
  <si>
    <t>5.4.</t>
  </si>
  <si>
    <t>6.1.</t>
  </si>
  <si>
    <t>6.2.</t>
  </si>
  <si>
    <t>6.3.</t>
  </si>
  <si>
    <t>6.4.</t>
  </si>
  <si>
    <t>Подпрограмма "Профилактика терроризма, экстремизма и гармонизации межэтнических отношений"</t>
  </si>
  <si>
    <t>Подпрограмма "Развитие общего образования в городском округе ЗАТО Свободный"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</si>
  <si>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</si>
  <si>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 xml:space="preserve">Глава администрации городского округа ЗАТО Свободный </t>
  </si>
  <si>
    <t>А.А. Матвеев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</si>
  <si>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</si>
  <si>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Задача 2: Повышение качества и доступности предоставления государственных и муниципальных услуг</t>
  </si>
  <si>
    <t>Цель 1. Повышение эффективноси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</si>
  <si>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</si>
  <si>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Подпрограмма: "Формирование комфортной городской среды"</t>
  </si>
  <si>
    <t>Всего по подпрограмме "Формирование комфортной городской среды"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</si>
  <si>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</si>
  <si>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мероприятий по гражданской обороне</t>
  </si>
  <si>
    <t>Задача 1. Организация и осуществление мероприятий по гражданской обороне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</si>
  <si>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</si>
  <si>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</si>
  <si>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</si>
  <si>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</si>
  <si>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</si>
  <si>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</si>
  <si>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</si>
  <si>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</si>
  <si>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Мероприятие 1:Обеспечение реализации первоочередных мер по противопожарной защите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</si>
  <si>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</si>
  <si>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</si>
  <si>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</si>
  <si>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</si>
  <si>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</si>
  <si>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1: Организация профилактики дорожно-транспортного травматизма.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</si>
  <si>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</si>
  <si>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</si>
  <si>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</si>
  <si>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</si>
  <si>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Задача 1. Усиление информационно-пропагандистской деятельности, направленной на противодействие терроризму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</si>
  <si>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</si>
  <si>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профилактике экстремизма в молодежной среде.</t>
  </si>
  <si>
    <t>Мероприятие 1:Информационно-пропагандистское сопровождение мероприятий  по укреплению межнационального и межконфессионного согласия</t>
  </si>
  <si>
    <t>Исполнитель: Лупашко Л.В.</t>
  </si>
  <si>
    <t>Мероприятие 1:Пропаганда и популяризация предпринимательской деятельности</t>
  </si>
  <si>
    <t>Задача 1: Стимулирование развития, популяризация предпринимательской деятельности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</si>
  <si>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</si>
  <si>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</si>
  <si>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</si>
  <si>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</si>
  <si>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</si>
  <si>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</si>
  <si>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</si>
  <si>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 Разработка технических паспортов и планов объектов муниципальной недвижимости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</si>
  <si>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</si>
  <si>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</si>
  <si>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Мероприятие 1:Обеспечение работы  центра общественного доступа к сети интернет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</si>
  <si>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</si>
  <si>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</si>
  <si>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</si>
  <si>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</si>
  <si>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</si>
  <si>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</si>
  <si>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</si>
  <si>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</si>
  <si>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</si>
  <si>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 xml:space="preserve">Мероприятие 1:Финансовое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</si>
  <si>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</si>
  <si>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</si>
  <si>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</si>
  <si>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</si>
  <si>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</si>
  <si>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>Мероприятие 1:Организация питания обучающихся в муниципальных общеобразовательных организациях</t>
  </si>
  <si>
    <t>Задача 1: Развитие системы дополнительного образования детей.</t>
  </si>
  <si>
    <t xml:space="preserve">Мероприятие 1:Финансове обеспечение государственных гарантий прав на получений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</si>
  <si>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2:Финансове  обеспечение мероприятий, связанных с поддержкой и выявлением талантливых воспитаников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</si>
  <si>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</si>
  <si>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t>Мероприятие 1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</si>
  <si>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</si>
  <si>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</si>
  <si>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</si>
  <si>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</si>
  <si>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</si>
  <si>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Мероприятие 1: Проведение муниципальных мероприятий в образоваиельных учреждениях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</si>
  <si>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</si>
  <si>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</si>
  <si>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</si>
  <si>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</si>
  <si>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</si>
  <si>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санитарно-просвитительской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</si>
  <si>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</si>
  <si>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</si>
  <si>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</si>
  <si>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 по профилактике ВИЧ-инфекции</t>
  </si>
  <si>
    <t>Мероприятие 6:Проведение спортивных мероприятий под эгидой борьбы со СПИДом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</si>
  <si>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</si>
  <si>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</si>
  <si>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3:Организация и проведение информационной каипании по профилактике туберкулеза</t>
  </si>
  <si>
    <t>Мероприятие 2:Подготовка и проведение флеш-моб акций, акций, приуроченных к Всемирному дню боьбы с туберкулезом</t>
  </si>
  <si>
    <t>Мероприятие 4:Проведение спортивных мероприятий под эгидой борьбы с туберкулезом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</si>
  <si>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</si>
  <si>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</si>
  <si>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</si>
  <si>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</si>
  <si>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</si>
  <si>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</si>
  <si>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</si>
  <si>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наромании и алкоголизма</t>
  </si>
  <si>
    <t>Задача 1: Создание постоянно действующейинформационно-пропагандистской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</si>
  <si>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</si>
  <si>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</si>
  <si>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</si>
  <si>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</si>
  <si>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</si>
  <si>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</si>
  <si>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Мероприятие 7:Обеспечение санитарно-противоэпидемического благополучия и профилактика инфекционных заболеваний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</si>
  <si>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</si>
  <si>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</si>
  <si>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</si>
  <si>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</si>
  <si>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2:Приведение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</si>
  <si>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</si>
  <si>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</si>
  <si>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</si>
  <si>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</si>
  <si>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</si>
  <si>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</si>
  <si>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</si>
  <si>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</si>
  <si>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</si>
  <si>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</si>
  <si>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</si>
  <si>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</si>
  <si>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</si>
  <si>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</si>
  <si>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</si>
  <si>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</si>
  <si>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</si>
  <si>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</si>
  <si>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</si>
  <si>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</si>
  <si>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</si>
  <si>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</si>
  <si>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</si>
  <si>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</si>
  <si>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Мероприятие 3: Обеспечение проведения капитального ремонта и модернизации объектов коммунальной инфраструктуры в сфере водоснабжения</t>
  </si>
  <si>
    <t>Мероприятие 4:Обеспечение проведения капитального ремонта и модернизации объектов коммунальной инфраструктуры в сфере теплоснабжения</t>
  </si>
  <si>
    <t>Задача 2: Развитие системы энергоснабжения</t>
  </si>
  <si>
    <t>Мероприятие 1:Капитальный ремонт линий электропередач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</si>
  <si>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</si>
  <si>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</si>
  <si>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Задача 3: Исполнение иных полномочий в сфере коммунального хозяйства</t>
  </si>
  <si>
    <t>Мероприятие 1:Обеспечение исполнения иных полномочий в сфере коммунального хозяйства</t>
  </si>
  <si>
    <t>Задача 1: Обеспечение санитарно-эпидемиологичекого состояния и благоустройства территории городского округа</t>
  </si>
  <si>
    <t>Мероприятие 1:Повышение уровня благоустройства дворовых территорий многоквартирных домов городского округа.</t>
  </si>
  <si>
    <t>Мероприятие 2:Повышение уровня благоустройства наиболее посещаемых общественных территорий, в том числе мест массового отдыха городского округа</t>
  </si>
  <si>
    <t>Мероприятие 3:Повышение уровня вовлеченности заинтересованных граждан, организаций в реализацию мероприятий по благоустройству территории городского округа</t>
  </si>
  <si>
    <t>Мероприятие 3:Обеспечение санитарно-эпидемиологического состояния городского округа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</si>
  <si>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</si>
  <si>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</si>
  <si>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>Сумма расходов, предусмотренных на реализацию муниципальной программы на 2017 год</t>
  </si>
  <si>
    <t xml:space="preserve">Мероприятие 2:Капитальный ремонт улично-дорожной сети </t>
  </si>
  <si>
    <t>Выполнение мероприятий муниципальных программ за 4 квартал 2017 года</t>
  </si>
  <si>
    <t>Наличие экономии по торгам</t>
  </si>
  <si>
    <t>В связи с увольнением муниципальных служащих, запланированных к обучению в 2017 году.</t>
  </si>
  <si>
    <t>В связи с ненадлежащим исполнением  обязательств подрядчиком расторгнуты контракты</t>
  </si>
  <si>
    <t>В связи с организационными моментами не возобновлено строительство очистных сооружений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</si>
</sst>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wrapText="1"/>
    </xf>
    <xf numFmtId="172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77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177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7" fontId="2" fillId="0" borderId="10" xfId="57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2" fontId="4" fillId="34" borderId="10" xfId="0" applyNumberFormat="1" applyFont="1" applyFill="1" applyBorder="1" applyAlignment="1">
      <alignment/>
    </xf>
    <xf numFmtId="177" fontId="4" fillId="34" borderId="11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wrapText="1"/>
    </xf>
    <xf numFmtId="177" fontId="4" fillId="34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wrapText="1"/>
    </xf>
    <xf numFmtId="177" fontId="5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wrapText="1"/>
    </xf>
    <xf numFmtId="17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172" fontId="2" fillId="0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177" fontId="2" fillId="0" borderId="11" xfId="57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="80" zoomScaleNormal="80" zoomScalePageLayoutView="0" workbookViewId="0" topLeftCell="A239">
      <selection activeCell="J171" sqref="J171"/>
    </sheetView>
  </sheetViews>
  <sheetFormatPr defaultColWidth="9.00390625" defaultRowHeight="12.75"/>
  <cols>
    <col min="1" max="1" width="6.75390625" style="22" customWidth="1"/>
    <col min="2" max="2" width="41.00390625" style="14" customWidth="1"/>
    <col min="3" max="4" width="12.00390625" style="14" customWidth="1"/>
    <col min="5" max="5" width="11.25390625" style="14" customWidth="1"/>
    <col min="6" max="6" width="12.00390625" style="14" customWidth="1"/>
    <col min="7" max="7" width="11.375" style="14" customWidth="1"/>
    <col min="8" max="8" width="11.75390625" style="14" customWidth="1"/>
    <col min="9" max="9" width="11.375" style="14" customWidth="1"/>
    <col min="10" max="10" width="11.75390625" style="14" customWidth="1"/>
    <col min="11" max="11" width="12.25390625" style="14" customWidth="1"/>
    <col min="12" max="12" width="13.00390625" style="14" customWidth="1"/>
    <col min="13" max="16384" width="9.125" style="14" customWidth="1"/>
  </cols>
  <sheetData>
    <row r="1" spans="2:12" ht="49.5" customHeight="1">
      <c r="B1" s="115" t="s">
        <v>301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4" spans="1:12" ht="37.5" customHeight="1">
      <c r="A4" s="100" t="s">
        <v>0</v>
      </c>
      <c r="B4" s="94" t="s">
        <v>5</v>
      </c>
      <c r="C4" s="92" t="s">
        <v>299</v>
      </c>
      <c r="D4" s="93"/>
      <c r="E4" s="93"/>
      <c r="F4" s="93"/>
      <c r="G4" s="112" t="s">
        <v>10</v>
      </c>
      <c r="H4" s="113"/>
      <c r="I4" s="113"/>
      <c r="J4" s="114"/>
      <c r="K4" s="106" t="s">
        <v>11</v>
      </c>
      <c r="L4" s="94" t="s">
        <v>12</v>
      </c>
    </row>
    <row r="5" spans="1:12" ht="24" customHeight="1">
      <c r="A5" s="101"/>
      <c r="B5" s="95"/>
      <c r="C5" s="97" t="s">
        <v>6</v>
      </c>
      <c r="D5" s="92" t="s">
        <v>9</v>
      </c>
      <c r="E5" s="93"/>
      <c r="F5" s="93"/>
      <c r="G5" s="109" t="s">
        <v>1</v>
      </c>
      <c r="H5" s="92" t="s">
        <v>7</v>
      </c>
      <c r="I5" s="93"/>
      <c r="J5" s="93"/>
      <c r="K5" s="107"/>
      <c r="L5" s="95"/>
    </row>
    <row r="6" spans="1:12" ht="12.75" customHeight="1">
      <c r="A6" s="101"/>
      <c r="B6" s="95"/>
      <c r="C6" s="98"/>
      <c r="D6" s="94" t="s">
        <v>4</v>
      </c>
      <c r="E6" s="94" t="s">
        <v>3</v>
      </c>
      <c r="F6" s="97" t="s">
        <v>2</v>
      </c>
      <c r="G6" s="110"/>
      <c r="H6" s="94" t="s">
        <v>4</v>
      </c>
      <c r="I6" s="94" t="s">
        <v>3</v>
      </c>
      <c r="J6" s="97" t="s">
        <v>2</v>
      </c>
      <c r="K6" s="107"/>
      <c r="L6" s="95"/>
    </row>
    <row r="7" spans="1:12" ht="4.5" customHeight="1">
      <c r="A7" s="101"/>
      <c r="B7" s="95"/>
      <c r="C7" s="98"/>
      <c r="D7" s="95"/>
      <c r="E7" s="95"/>
      <c r="F7" s="98"/>
      <c r="G7" s="110"/>
      <c r="H7" s="95"/>
      <c r="I7" s="95"/>
      <c r="J7" s="98"/>
      <c r="K7" s="107"/>
      <c r="L7" s="95"/>
    </row>
    <row r="8" spans="1:12" ht="12.75">
      <c r="A8" s="101"/>
      <c r="B8" s="95"/>
      <c r="C8" s="98"/>
      <c r="D8" s="95"/>
      <c r="E8" s="95"/>
      <c r="F8" s="98"/>
      <c r="G8" s="110"/>
      <c r="H8" s="95"/>
      <c r="I8" s="95"/>
      <c r="J8" s="98"/>
      <c r="K8" s="107"/>
      <c r="L8" s="95"/>
    </row>
    <row r="9" spans="1:12" ht="12.75">
      <c r="A9" s="101"/>
      <c r="B9" s="95"/>
      <c r="C9" s="98"/>
      <c r="D9" s="95"/>
      <c r="E9" s="95"/>
      <c r="F9" s="98"/>
      <c r="G9" s="110"/>
      <c r="H9" s="95"/>
      <c r="I9" s="95"/>
      <c r="J9" s="98"/>
      <c r="K9" s="107"/>
      <c r="L9" s="95"/>
    </row>
    <row r="10" spans="1:12" ht="12.75">
      <c r="A10" s="102"/>
      <c r="B10" s="96"/>
      <c r="C10" s="99"/>
      <c r="D10" s="96"/>
      <c r="E10" s="96"/>
      <c r="F10" s="99"/>
      <c r="G10" s="111"/>
      <c r="H10" s="96"/>
      <c r="I10" s="96"/>
      <c r="J10" s="99"/>
      <c r="K10" s="108"/>
      <c r="L10" s="96"/>
    </row>
    <row r="11" spans="1:12" ht="84.75" customHeight="1">
      <c r="A11" s="69">
        <v>1</v>
      </c>
      <c r="B11" s="49" t="s">
        <v>31</v>
      </c>
      <c r="C11" s="50">
        <f>D11+E11+F11</f>
        <v>24477.9</v>
      </c>
      <c r="D11" s="50">
        <f aca="true" t="shared" si="0" ref="D11:J11">SUM(D13+D18+D29+D37)</f>
        <v>24305.600000000002</v>
      </c>
      <c r="E11" s="50">
        <f t="shared" si="0"/>
        <v>172.3</v>
      </c>
      <c r="F11" s="50">
        <f t="shared" si="0"/>
        <v>0</v>
      </c>
      <c r="G11" s="50">
        <f t="shared" si="0"/>
        <v>22200.4</v>
      </c>
      <c r="H11" s="50">
        <f>H13+H18+H29+H37</f>
        <v>22160.4</v>
      </c>
      <c r="I11" s="50">
        <f t="shared" si="0"/>
        <v>40</v>
      </c>
      <c r="J11" s="50">
        <f t="shared" si="0"/>
        <v>0</v>
      </c>
      <c r="K11" s="51">
        <f>G11/C11</f>
        <v>0.9069568876415052</v>
      </c>
      <c r="L11" s="51"/>
    </row>
    <row r="12" spans="1:12" ht="20.25" customHeight="1">
      <c r="A12" s="44" t="s">
        <v>122</v>
      </c>
      <c r="B12" s="89" t="s">
        <v>32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49.5" customHeight="1">
      <c r="A13" s="58"/>
      <c r="B13" s="12" t="s">
        <v>33</v>
      </c>
      <c r="C13" s="13">
        <f>D13+E13</f>
        <v>272.3</v>
      </c>
      <c r="D13" s="13">
        <f>D16</f>
        <v>100</v>
      </c>
      <c r="E13" s="13">
        <f>E16</f>
        <v>172.3</v>
      </c>
      <c r="F13" s="13">
        <f>SUM(F16)</f>
        <v>0</v>
      </c>
      <c r="G13" s="13">
        <f>H13+I13+J13</f>
        <v>140</v>
      </c>
      <c r="H13" s="13">
        <f>H16</f>
        <v>100</v>
      </c>
      <c r="I13" s="13">
        <f>I16</f>
        <v>40</v>
      </c>
      <c r="J13" s="13">
        <f>SUM(J16)</f>
        <v>0</v>
      </c>
      <c r="K13" s="11">
        <f>G13/C13</f>
        <v>0.5141388174807198</v>
      </c>
      <c r="L13" s="59"/>
    </row>
    <row r="14" spans="1:12" ht="21.75" customHeight="1">
      <c r="A14" s="16"/>
      <c r="B14" s="103" t="s">
        <v>34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1:14" ht="20.25" customHeight="1">
      <c r="A15" s="16"/>
      <c r="B15" s="80" t="s">
        <v>184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  <c r="N15" s="14" t="s">
        <v>8</v>
      </c>
    </row>
    <row r="16" spans="1:12" ht="47.25">
      <c r="A16" s="16"/>
      <c r="B16" s="12" t="s">
        <v>183</v>
      </c>
      <c r="C16" s="13">
        <f>SUM(D16:F16)</f>
        <v>272.3</v>
      </c>
      <c r="D16" s="13">
        <v>100</v>
      </c>
      <c r="E16" s="13">
        <v>172.3</v>
      </c>
      <c r="F16" s="13">
        <v>0</v>
      </c>
      <c r="G16" s="13">
        <f>SUM(H16:J16)</f>
        <v>140</v>
      </c>
      <c r="H16" s="13">
        <v>100</v>
      </c>
      <c r="I16" s="13">
        <v>40</v>
      </c>
      <c r="J16" s="13">
        <v>0</v>
      </c>
      <c r="K16" s="11">
        <f>G16/C16</f>
        <v>0.5141388174807198</v>
      </c>
      <c r="L16" s="60"/>
    </row>
    <row r="17" spans="1:12" ht="19.5" customHeight="1">
      <c r="A17" s="43" t="s">
        <v>119</v>
      </c>
      <c r="B17" s="89" t="s">
        <v>35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</row>
    <row r="18" spans="1:12" ht="45.75" customHeight="1">
      <c r="A18" s="16"/>
      <c r="B18" s="12" t="s">
        <v>36</v>
      </c>
      <c r="C18" s="13">
        <f>SUM(C21+C23+C25+C27)</f>
        <v>1414.2</v>
      </c>
      <c r="D18" s="13">
        <f>SUM(D21+D23+D25+D27)</f>
        <v>1414.2</v>
      </c>
      <c r="E18" s="13">
        <f>SUM(E21+E25+E27)</f>
        <v>0</v>
      </c>
      <c r="F18" s="13">
        <f>SUM(F21+F25+F27)</f>
        <v>0</v>
      </c>
      <c r="G18" s="13">
        <f>SUM(G21+G23+G25+G27)</f>
        <v>1072.9</v>
      </c>
      <c r="H18" s="13">
        <f>SUM(H21+H23+H25+H27)</f>
        <v>1072.9</v>
      </c>
      <c r="I18" s="13">
        <f>SUM(I21+I25+I27)</f>
        <v>0</v>
      </c>
      <c r="J18" s="13">
        <f>SUM(J21+J25+J27)</f>
        <v>0</v>
      </c>
      <c r="K18" s="11">
        <f>G18/C18</f>
        <v>0.7586621411398671</v>
      </c>
      <c r="L18" s="17"/>
    </row>
    <row r="19" spans="1:12" ht="19.5" customHeight="1">
      <c r="A19" s="16"/>
      <c r="B19" s="80" t="s">
        <v>37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1:12" ht="21" customHeight="1">
      <c r="A20" s="16"/>
      <c r="B20" s="80" t="s">
        <v>185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63" customHeight="1">
      <c r="A21" s="16"/>
      <c r="B21" s="12" t="s">
        <v>186</v>
      </c>
      <c r="C21" s="13">
        <v>0</v>
      </c>
      <c r="D21" s="13">
        <v>0</v>
      </c>
      <c r="E21" s="13">
        <v>0</v>
      </c>
      <c r="F21" s="13">
        <v>0</v>
      </c>
      <c r="G21" s="13">
        <f>SUM(H21:J21)</f>
        <v>0</v>
      </c>
      <c r="H21" s="13">
        <v>0</v>
      </c>
      <c r="I21" s="13">
        <v>0</v>
      </c>
      <c r="J21" s="13">
        <v>0</v>
      </c>
      <c r="K21" s="11"/>
      <c r="L21" s="17"/>
    </row>
    <row r="22" spans="1:12" ht="22.5" customHeight="1">
      <c r="A22" s="15"/>
      <c r="B22" s="86" t="s">
        <v>187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16.25" customHeight="1">
      <c r="A23" s="15"/>
      <c r="B23" s="45" t="s">
        <v>188</v>
      </c>
      <c r="C23" s="61">
        <f>D23+E23+F23</f>
        <v>20</v>
      </c>
      <c r="D23" s="61">
        <v>20</v>
      </c>
      <c r="E23" s="61">
        <v>0</v>
      </c>
      <c r="F23" s="61">
        <v>0</v>
      </c>
      <c r="G23" s="61">
        <f>H23+I23+J23</f>
        <v>20</v>
      </c>
      <c r="H23" s="61">
        <v>20</v>
      </c>
      <c r="I23" s="61">
        <v>0</v>
      </c>
      <c r="J23" s="61">
        <v>0</v>
      </c>
      <c r="K23" s="10">
        <f>G23/C23</f>
        <v>1</v>
      </c>
      <c r="L23" s="18"/>
    </row>
    <row r="24" spans="1:12" ht="22.5" customHeight="1">
      <c r="A24" s="15"/>
      <c r="B24" s="86" t="s">
        <v>189</v>
      </c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72" customHeight="1">
      <c r="A25" s="16"/>
      <c r="B25" s="12" t="s">
        <v>190</v>
      </c>
      <c r="C25" s="13">
        <f>SUM(D25:F25)</f>
        <v>1053</v>
      </c>
      <c r="D25" s="13">
        <v>1053</v>
      </c>
      <c r="E25" s="13">
        <v>0</v>
      </c>
      <c r="F25" s="13">
        <v>0</v>
      </c>
      <c r="G25" s="13">
        <f>SUM(H25:J25)</f>
        <v>1052.9</v>
      </c>
      <c r="H25" s="13">
        <v>1052.9</v>
      </c>
      <c r="I25" s="13">
        <v>0</v>
      </c>
      <c r="J25" s="13">
        <v>0</v>
      </c>
      <c r="K25" s="11">
        <f>G25/C25</f>
        <v>0.9999050332383667</v>
      </c>
      <c r="L25" s="17"/>
    </row>
    <row r="26" spans="1:12" ht="20.25" customHeight="1">
      <c r="A26" s="16"/>
      <c r="B26" s="80" t="s">
        <v>191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ht="50.25" customHeight="1">
      <c r="A27" s="16"/>
      <c r="B27" s="12" t="s">
        <v>192</v>
      </c>
      <c r="C27" s="13">
        <f>SUM(D27:F27)</f>
        <v>341.2</v>
      </c>
      <c r="D27" s="13">
        <v>341.2</v>
      </c>
      <c r="E27" s="13">
        <v>0</v>
      </c>
      <c r="F27" s="13">
        <v>0</v>
      </c>
      <c r="G27" s="13">
        <f>SUM(H27:J27)</f>
        <v>0</v>
      </c>
      <c r="H27" s="13">
        <v>0</v>
      </c>
      <c r="I27" s="13">
        <v>0</v>
      </c>
      <c r="J27" s="13">
        <v>0</v>
      </c>
      <c r="K27" s="11"/>
      <c r="L27" s="17"/>
    </row>
    <row r="28" spans="1:12" ht="23.25" customHeight="1">
      <c r="A28" s="43" t="s">
        <v>120</v>
      </c>
      <c r="B28" s="89" t="s">
        <v>38</v>
      </c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2" ht="36" customHeight="1">
      <c r="A29" s="16"/>
      <c r="B29" s="12" t="s">
        <v>39</v>
      </c>
      <c r="C29" s="13">
        <f aca="true" t="shared" si="1" ref="C29:J29">SUM(C32:C35)</f>
        <v>2223</v>
      </c>
      <c r="D29" s="13">
        <f t="shared" si="1"/>
        <v>2223</v>
      </c>
      <c r="E29" s="13">
        <f t="shared" si="1"/>
        <v>0</v>
      </c>
      <c r="F29" s="13">
        <f t="shared" si="1"/>
        <v>0</v>
      </c>
      <c r="G29" s="13">
        <f t="shared" si="1"/>
        <v>2047</v>
      </c>
      <c r="H29" s="13">
        <f t="shared" si="1"/>
        <v>2047</v>
      </c>
      <c r="I29" s="13">
        <f t="shared" si="1"/>
        <v>0</v>
      </c>
      <c r="J29" s="13">
        <f t="shared" si="1"/>
        <v>0</v>
      </c>
      <c r="K29" s="11">
        <f>G29/C29</f>
        <v>0.9208277103013945</v>
      </c>
      <c r="L29" s="17"/>
    </row>
    <row r="30" spans="1:12" ht="27" customHeight="1">
      <c r="A30" s="16"/>
      <c r="B30" s="80" t="s">
        <v>40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1:12" ht="30.75" customHeight="1">
      <c r="A31" s="16"/>
      <c r="B31" s="80" t="s">
        <v>150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1:12" ht="48.75" customHeight="1">
      <c r="A32" s="16"/>
      <c r="B32" s="12" t="s">
        <v>193</v>
      </c>
      <c r="C32" s="13">
        <f>SUM(D32:F32)</f>
        <v>1087.9</v>
      </c>
      <c r="D32" s="13">
        <v>1087.9</v>
      </c>
      <c r="E32" s="13">
        <v>0</v>
      </c>
      <c r="F32" s="13">
        <v>0</v>
      </c>
      <c r="G32" s="13">
        <f>SUM(H32:J32)</f>
        <v>965.2</v>
      </c>
      <c r="H32" s="13">
        <v>965.2</v>
      </c>
      <c r="I32" s="13">
        <v>0</v>
      </c>
      <c r="J32" s="13">
        <v>0</v>
      </c>
      <c r="K32" s="11">
        <f>G32/C32</f>
        <v>0.8872138983362441</v>
      </c>
      <c r="L32" s="17"/>
    </row>
    <row r="33" spans="1:14" ht="84" customHeight="1">
      <c r="A33" s="16"/>
      <c r="B33" s="12" t="s">
        <v>194</v>
      </c>
      <c r="C33" s="13">
        <f>SUM(D33:F33)</f>
        <v>1122.5</v>
      </c>
      <c r="D33" s="13">
        <v>1122.5</v>
      </c>
      <c r="E33" s="13">
        <v>0</v>
      </c>
      <c r="F33" s="13">
        <v>0</v>
      </c>
      <c r="G33" s="13">
        <f>SUM(H33:J33)</f>
        <v>1069.2</v>
      </c>
      <c r="H33" s="13">
        <v>1069.2</v>
      </c>
      <c r="I33" s="13">
        <v>0</v>
      </c>
      <c r="J33" s="13">
        <v>0</v>
      </c>
      <c r="K33" s="11">
        <f>G33/C33</f>
        <v>0.9525167037861916</v>
      </c>
      <c r="L33" s="19"/>
      <c r="N33" s="24"/>
    </row>
    <row r="34" spans="1:12" ht="26.25" customHeight="1">
      <c r="A34" s="16"/>
      <c r="B34" s="80" t="s">
        <v>151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2" ht="45.75" customHeight="1">
      <c r="A35" s="16"/>
      <c r="B35" s="26" t="s">
        <v>195</v>
      </c>
      <c r="C35" s="13">
        <f>SUM(D35:F35)</f>
        <v>12.6</v>
      </c>
      <c r="D35" s="13">
        <v>12.6</v>
      </c>
      <c r="E35" s="13">
        <v>0</v>
      </c>
      <c r="F35" s="13">
        <v>0</v>
      </c>
      <c r="G35" s="13">
        <f>SUM(H35:J35)</f>
        <v>12.6</v>
      </c>
      <c r="H35" s="13">
        <v>12.6</v>
      </c>
      <c r="I35" s="13">
        <v>0</v>
      </c>
      <c r="J35" s="13">
        <v>0</v>
      </c>
      <c r="K35" s="11">
        <f>G35/C35</f>
        <v>1</v>
      </c>
      <c r="L35" s="19"/>
    </row>
    <row r="36" spans="1:12" ht="33.75" customHeight="1">
      <c r="A36" s="43" t="s">
        <v>121</v>
      </c>
      <c r="B36" s="89" t="s">
        <v>41</v>
      </c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99" customHeight="1">
      <c r="A37" s="20"/>
      <c r="B37" s="12" t="s">
        <v>147</v>
      </c>
      <c r="C37" s="13">
        <f aca="true" t="shared" si="2" ref="C37:J37">SUM(C40+C41)</f>
        <v>20568.4</v>
      </c>
      <c r="D37" s="13">
        <f t="shared" si="2"/>
        <v>20568.4</v>
      </c>
      <c r="E37" s="13">
        <f t="shared" si="2"/>
        <v>0</v>
      </c>
      <c r="F37" s="13">
        <f t="shared" si="2"/>
        <v>0</v>
      </c>
      <c r="G37" s="13">
        <f t="shared" si="2"/>
        <v>18940.5</v>
      </c>
      <c r="H37" s="13">
        <f t="shared" si="2"/>
        <v>18940.5</v>
      </c>
      <c r="I37" s="13">
        <f t="shared" si="2"/>
        <v>0</v>
      </c>
      <c r="J37" s="13">
        <f t="shared" si="2"/>
        <v>0</v>
      </c>
      <c r="K37" s="11">
        <f>G37/C37</f>
        <v>0.9208543202193655</v>
      </c>
      <c r="L37" s="72" t="s">
        <v>302</v>
      </c>
    </row>
    <row r="38" spans="1:12" ht="17.25" customHeight="1">
      <c r="A38" s="16"/>
      <c r="B38" s="80" t="s">
        <v>152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1:12" ht="19.5" customHeight="1">
      <c r="A39" s="16"/>
      <c r="B39" s="80" t="s">
        <v>153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1:12" ht="45.75" customHeight="1">
      <c r="A40" s="20"/>
      <c r="B40" s="62" t="s">
        <v>196</v>
      </c>
      <c r="C40" s="13">
        <f>SUM(D40:F40)</f>
        <v>20200.9</v>
      </c>
      <c r="D40" s="13">
        <v>20200.9</v>
      </c>
      <c r="E40" s="13">
        <v>0</v>
      </c>
      <c r="F40" s="13">
        <v>0</v>
      </c>
      <c r="G40" s="13">
        <f>SUM(H40:J40)</f>
        <v>18714.6</v>
      </c>
      <c r="H40" s="13">
        <v>18714.6</v>
      </c>
      <c r="I40" s="13">
        <v>0</v>
      </c>
      <c r="J40" s="13">
        <v>0</v>
      </c>
      <c r="K40" s="11">
        <f>G40/C40</f>
        <v>0.9264240702146933</v>
      </c>
      <c r="L40" s="119" t="s">
        <v>303</v>
      </c>
    </row>
    <row r="41" spans="1:12" ht="102" customHeight="1">
      <c r="A41" s="16"/>
      <c r="B41" s="12" t="s">
        <v>197</v>
      </c>
      <c r="C41" s="13">
        <f>SUM(D41:F41)</f>
        <v>367.5</v>
      </c>
      <c r="D41" s="13">
        <v>367.5</v>
      </c>
      <c r="E41" s="13">
        <v>0</v>
      </c>
      <c r="F41" s="13">
        <v>0</v>
      </c>
      <c r="G41" s="13">
        <f>SUM(H41:J41)</f>
        <v>225.9</v>
      </c>
      <c r="H41" s="13">
        <v>225.9</v>
      </c>
      <c r="I41" s="13">
        <v>0</v>
      </c>
      <c r="J41" s="13">
        <v>0</v>
      </c>
      <c r="K41" s="11">
        <f>G41/C41</f>
        <v>0.6146938775510205</v>
      </c>
      <c r="L41" s="120"/>
    </row>
    <row r="42" spans="1:12" ht="42.75" customHeight="1">
      <c r="A42" s="48" t="s">
        <v>42</v>
      </c>
      <c r="B42" s="49" t="s">
        <v>43</v>
      </c>
      <c r="C42" s="50">
        <f>SUM(C44+C49+C58+C65+C72+C79)</f>
        <v>6258.7</v>
      </c>
      <c r="D42" s="50">
        <f aca="true" t="shared" si="3" ref="D42:J42">SUM(D44+D49+D58+D65+D72+D79)</f>
        <v>6258.7</v>
      </c>
      <c r="E42" s="50">
        <f t="shared" si="3"/>
        <v>0</v>
      </c>
      <c r="F42" s="50">
        <f t="shared" si="3"/>
        <v>0</v>
      </c>
      <c r="G42" s="50">
        <f>G44+G49+G58+G65+G79</f>
        <v>3875.8</v>
      </c>
      <c r="H42" s="50">
        <f t="shared" si="3"/>
        <v>3875.8</v>
      </c>
      <c r="I42" s="50">
        <f t="shared" si="3"/>
        <v>0</v>
      </c>
      <c r="J42" s="50">
        <f t="shared" si="3"/>
        <v>0</v>
      </c>
      <c r="K42" s="51">
        <f>G42/C42</f>
        <v>0.6192659817533993</v>
      </c>
      <c r="L42" s="52"/>
    </row>
    <row r="43" spans="1:12" ht="21" customHeight="1">
      <c r="A43" s="43" t="s">
        <v>23</v>
      </c>
      <c r="B43" s="89" t="s">
        <v>44</v>
      </c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ht="33.75" customHeight="1">
      <c r="A44" s="27"/>
      <c r="B44" s="28" t="s">
        <v>45</v>
      </c>
      <c r="C44" s="63">
        <f>SUM(C47)</f>
        <v>90</v>
      </c>
      <c r="D44" s="63">
        <f aca="true" t="shared" si="4" ref="D44:J44">SUM(D47)</f>
        <v>90</v>
      </c>
      <c r="E44" s="63">
        <f t="shared" si="4"/>
        <v>0</v>
      </c>
      <c r="F44" s="63">
        <f t="shared" si="4"/>
        <v>0</v>
      </c>
      <c r="G44" s="63">
        <f>H44+I44+J44</f>
        <v>90</v>
      </c>
      <c r="H44" s="63">
        <f>H47</f>
        <v>90</v>
      </c>
      <c r="I44" s="63">
        <f t="shared" si="4"/>
        <v>0</v>
      </c>
      <c r="J44" s="63">
        <f t="shared" si="4"/>
        <v>0</v>
      </c>
      <c r="K44" s="11">
        <f>G44/C44</f>
        <v>1</v>
      </c>
      <c r="L44" s="19"/>
    </row>
    <row r="45" spans="1:12" ht="18" customHeight="1">
      <c r="A45" s="20"/>
      <c r="B45" s="80" t="s">
        <v>46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1:12" ht="20.25" customHeight="1">
      <c r="A46" s="20"/>
      <c r="B46" s="80" t="s">
        <v>158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 ht="48.75" customHeight="1">
      <c r="A47" s="16"/>
      <c r="B47" s="12" t="s">
        <v>157</v>
      </c>
      <c r="C47" s="13">
        <f>SUM(D47:F47)</f>
        <v>90</v>
      </c>
      <c r="D47" s="13">
        <v>90</v>
      </c>
      <c r="E47" s="13">
        <v>0</v>
      </c>
      <c r="F47" s="13">
        <v>0</v>
      </c>
      <c r="G47" s="13">
        <f>H47+I47+J47</f>
        <v>90</v>
      </c>
      <c r="H47" s="13">
        <v>90</v>
      </c>
      <c r="I47" s="13">
        <v>0</v>
      </c>
      <c r="J47" s="13">
        <v>0</v>
      </c>
      <c r="K47" s="11">
        <f>G47/C47</f>
        <v>1</v>
      </c>
      <c r="L47" s="19"/>
    </row>
    <row r="48" spans="1:12" ht="20.25" customHeight="1">
      <c r="A48" s="43" t="s">
        <v>123</v>
      </c>
      <c r="B48" s="89" t="s">
        <v>47</v>
      </c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ht="64.5" customHeight="1">
      <c r="A49" s="16"/>
      <c r="B49" s="12" t="s">
        <v>48</v>
      </c>
      <c r="C49" s="13">
        <f>D49+E49+F49</f>
        <v>6112.4</v>
      </c>
      <c r="D49" s="13">
        <f>D52+D54+D56</f>
        <v>6112.4</v>
      </c>
      <c r="E49" s="13">
        <f aca="true" t="shared" si="5" ref="E49:J49">SUM(E52+E54+E56)</f>
        <v>0</v>
      </c>
      <c r="F49" s="13">
        <f t="shared" si="5"/>
        <v>0</v>
      </c>
      <c r="G49" s="13">
        <f>H49+I49+J49</f>
        <v>3785.8</v>
      </c>
      <c r="H49" s="13">
        <f>H52+H54+H56</f>
        <v>3785.8</v>
      </c>
      <c r="I49" s="13">
        <f t="shared" si="5"/>
        <v>0</v>
      </c>
      <c r="J49" s="13">
        <f t="shared" si="5"/>
        <v>0</v>
      </c>
      <c r="K49" s="11">
        <f>G49/C49</f>
        <v>0.6193639159740856</v>
      </c>
      <c r="L49" s="19"/>
    </row>
    <row r="50" spans="1:12" ht="15.75" customHeight="1">
      <c r="A50" s="15"/>
      <c r="B50" s="86" t="s">
        <v>49</v>
      </c>
      <c r="C50" s="87"/>
      <c r="D50" s="87"/>
      <c r="E50" s="87"/>
      <c r="F50" s="87"/>
      <c r="G50" s="87"/>
      <c r="H50" s="87"/>
      <c r="I50" s="87"/>
      <c r="J50" s="87"/>
      <c r="K50" s="87"/>
      <c r="L50" s="88"/>
    </row>
    <row r="51" spans="1:12" ht="32.25" customHeight="1">
      <c r="A51" s="16"/>
      <c r="B51" s="80" t="s">
        <v>159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 ht="62.25" customHeight="1">
      <c r="A52" s="16"/>
      <c r="B52" s="12" t="s">
        <v>160</v>
      </c>
      <c r="C52" s="13">
        <f>SUM(D52:F52)</f>
        <v>1462.5</v>
      </c>
      <c r="D52" s="13">
        <v>1462.5</v>
      </c>
      <c r="E52" s="13">
        <v>0</v>
      </c>
      <c r="F52" s="13">
        <v>0</v>
      </c>
      <c r="G52" s="13">
        <f>SUM(H52:J52)</f>
        <v>98.8</v>
      </c>
      <c r="H52" s="13">
        <v>98.8</v>
      </c>
      <c r="I52" s="13">
        <v>0</v>
      </c>
      <c r="J52" s="13">
        <v>0</v>
      </c>
      <c r="K52" s="11">
        <f>G52/C52</f>
        <v>0.06755555555555555</v>
      </c>
      <c r="L52" s="19"/>
    </row>
    <row r="53" spans="1:12" ht="21" customHeight="1">
      <c r="A53" s="16"/>
      <c r="B53" s="80" t="s">
        <v>161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ht="50.25" customHeight="1">
      <c r="A54" s="15"/>
      <c r="B54" s="64" t="s">
        <v>162</v>
      </c>
      <c r="C54" s="13">
        <f>SUM(D54:F54)</f>
        <v>239.7</v>
      </c>
      <c r="D54" s="13">
        <v>239.7</v>
      </c>
      <c r="E54" s="13">
        <v>0</v>
      </c>
      <c r="F54" s="13">
        <v>0</v>
      </c>
      <c r="G54" s="13">
        <f>SUM(H54:J54)</f>
        <v>99.7</v>
      </c>
      <c r="H54" s="13">
        <v>99.7</v>
      </c>
      <c r="I54" s="13">
        <v>0</v>
      </c>
      <c r="J54" s="13">
        <v>0</v>
      </c>
      <c r="K54" s="11">
        <f>G54/C54</f>
        <v>0.4159365874009178</v>
      </c>
      <c r="L54" s="18"/>
    </row>
    <row r="55" spans="1:12" ht="24.75" customHeight="1">
      <c r="A55" s="16"/>
      <c r="B55" s="80" t="s">
        <v>163</v>
      </c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2" ht="51.75" customHeight="1">
      <c r="A56" s="16"/>
      <c r="B56" s="12" t="s">
        <v>164</v>
      </c>
      <c r="C56" s="13">
        <f>SUM(D56:F56)</f>
        <v>4410.2</v>
      </c>
      <c r="D56" s="13">
        <v>4410.2</v>
      </c>
      <c r="E56" s="13">
        <v>0</v>
      </c>
      <c r="F56" s="13">
        <v>0</v>
      </c>
      <c r="G56" s="13">
        <f>SUM(H56:J56)</f>
        <v>3587.3</v>
      </c>
      <c r="H56" s="13">
        <v>3587.3</v>
      </c>
      <c r="I56" s="13">
        <v>0</v>
      </c>
      <c r="J56" s="13">
        <v>0</v>
      </c>
      <c r="K56" s="11">
        <f>G56/C56</f>
        <v>0.8134098226837786</v>
      </c>
      <c r="L56" s="17"/>
    </row>
    <row r="57" spans="1:12" ht="22.5" customHeight="1">
      <c r="A57" s="65" t="s">
        <v>124</v>
      </c>
      <c r="B57" s="83" t="s">
        <v>50</v>
      </c>
      <c r="C57" s="84"/>
      <c r="D57" s="84"/>
      <c r="E57" s="84"/>
      <c r="F57" s="84"/>
      <c r="G57" s="84"/>
      <c r="H57" s="84"/>
      <c r="I57" s="84"/>
      <c r="J57" s="84"/>
      <c r="K57" s="84"/>
      <c r="L57" s="85"/>
    </row>
    <row r="58" spans="1:12" ht="53.25" customHeight="1">
      <c r="A58" s="16"/>
      <c r="B58" s="12" t="s">
        <v>51</v>
      </c>
      <c r="C58" s="13">
        <f>SUM(C61+C63)</f>
        <v>5</v>
      </c>
      <c r="D58" s="13">
        <f aca="true" t="shared" si="6" ref="D58:J58">SUM(D61+D63)</f>
        <v>5</v>
      </c>
      <c r="E58" s="13">
        <f t="shared" si="6"/>
        <v>0</v>
      </c>
      <c r="F58" s="13">
        <f t="shared" si="6"/>
        <v>0</v>
      </c>
      <c r="G58" s="13">
        <f>H58+I58+J58</f>
        <v>0</v>
      </c>
      <c r="H58" s="13">
        <v>0</v>
      </c>
      <c r="I58" s="13">
        <f t="shared" si="6"/>
        <v>0</v>
      </c>
      <c r="J58" s="13">
        <f t="shared" si="6"/>
        <v>0</v>
      </c>
      <c r="K58" s="11">
        <f>G58/C58</f>
        <v>0</v>
      </c>
      <c r="L58" s="66"/>
    </row>
    <row r="59" spans="1:12" ht="21.75" customHeight="1">
      <c r="A59" s="16"/>
      <c r="B59" s="80" t="s">
        <v>52</v>
      </c>
      <c r="C59" s="81"/>
      <c r="D59" s="81"/>
      <c r="E59" s="81"/>
      <c r="F59" s="81"/>
      <c r="G59" s="81"/>
      <c r="H59" s="81"/>
      <c r="I59" s="81"/>
      <c r="J59" s="81"/>
      <c r="K59" s="81"/>
      <c r="L59" s="82"/>
    </row>
    <row r="60" spans="1:12" ht="24" customHeight="1">
      <c r="A60" s="16"/>
      <c r="B60" s="77" t="s">
        <v>165</v>
      </c>
      <c r="C60" s="78"/>
      <c r="D60" s="78"/>
      <c r="E60" s="78"/>
      <c r="F60" s="78"/>
      <c r="G60" s="78"/>
      <c r="H60" s="78"/>
      <c r="I60" s="78"/>
      <c r="J60" s="78"/>
      <c r="K60" s="78"/>
      <c r="L60" s="79"/>
    </row>
    <row r="61" spans="1:12" ht="78.75" customHeight="1">
      <c r="A61" s="15"/>
      <c r="B61" s="64" t="s">
        <v>166</v>
      </c>
      <c r="C61" s="13">
        <f>SUM(D61:F61)</f>
        <v>5</v>
      </c>
      <c r="D61" s="13">
        <v>5</v>
      </c>
      <c r="E61" s="13">
        <v>0</v>
      </c>
      <c r="F61" s="13">
        <v>0</v>
      </c>
      <c r="G61" s="13">
        <f>SUM(H61:J61)</f>
        <v>0</v>
      </c>
      <c r="H61" s="13">
        <v>0</v>
      </c>
      <c r="I61" s="13">
        <v>0</v>
      </c>
      <c r="J61" s="13">
        <v>0</v>
      </c>
      <c r="K61" s="11">
        <f>G61/C61</f>
        <v>0</v>
      </c>
      <c r="L61" s="18"/>
    </row>
    <row r="62" spans="1:12" ht="44.25" customHeight="1">
      <c r="A62" s="15"/>
      <c r="B62" s="86" t="s">
        <v>156</v>
      </c>
      <c r="C62" s="87"/>
      <c r="D62" s="87"/>
      <c r="E62" s="87"/>
      <c r="F62" s="87"/>
      <c r="G62" s="87"/>
      <c r="H62" s="87"/>
      <c r="I62" s="87"/>
      <c r="J62" s="87"/>
      <c r="K62" s="87"/>
      <c r="L62" s="88"/>
    </row>
    <row r="63" spans="1:12" ht="54.75" customHeight="1">
      <c r="A63" s="16"/>
      <c r="B63" s="12" t="s">
        <v>167</v>
      </c>
      <c r="C63" s="13">
        <f>SUM(D63:F63)</f>
        <v>0</v>
      </c>
      <c r="D63" s="13">
        <v>0</v>
      </c>
      <c r="E63" s="13">
        <v>0</v>
      </c>
      <c r="F63" s="13">
        <v>0</v>
      </c>
      <c r="G63" s="13">
        <f>SUM(H63:J63)</f>
        <v>0</v>
      </c>
      <c r="H63" s="13">
        <v>0</v>
      </c>
      <c r="I63" s="13">
        <v>0</v>
      </c>
      <c r="J63" s="13">
        <v>0</v>
      </c>
      <c r="K63" s="11"/>
      <c r="L63" s="19"/>
    </row>
    <row r="64" spans="1:12" ht="19.5" customHeight="1">
      <c r="A64" s="43" t="s">
        <v>125</v>
      </c>
      <c r="B64" s="74" t="s">
        <v>53</v>
      </c>
      <c r="C64" s="75"/>
      <c r="D64" s="75"/>
      <c r="E64" s="75"/>
      <c r="F64" s="75"/>
      <c r="G64" s="75"/>
      <c r="H64" s="75"/>
      <c r="I64" s="75"/>
      <c r="J64" s="75"/>
      <c r="K64" s="76"/>
      <c r="L64" s="42"/>
    </row>
    <row r="65" spans="1:12" ht="32.25" customHeight="1">
      <c r="A65" s="16"/>
      <c r="B65" s="67" t="s">
        <v>54</v>
      </c>
      <c r="C65" s="68">
        <f>SUM(C68)</f>
        <v>5</v>
      </c>
      <c r="D65" s="68">
        <f aca="true" t="shared" si="7" ref="D65:J65">SUM(D68)</f>
        <v>5</v>
      </c>
      <c r="E65" s="68">
        <f t="shared" si="7"/>
        <v>0</v>
      </c>
      <c r="F65" s="68">
        <f t="shared" si="7"/>
        <v>0</v>
      </c>
      <c r="G65" s="68">
        <f t="shared" si="7"/>
        <v>0</v>
      </c>
      <c r="H65" s="68">
        <f t="shared" si="7"/>
        <v>0</v>
      </c>
      <c r="I65" s="68">
        <f t="shared" si="7"/>
        <v>0</v>
      </c>
      <c r="J65" s="68">
        <f t="shared" si="7"/>
        <v>0</v>
      </c>
      <c r="K65" s="11">
        <f>G65/C65</f>
        <v>0</v>
      </c>
      <c r="L65" s="19"/>
    </row>
    <row r="66" spans="1:12" ht="18.75" customHeight="1">
      <c r="A66" s="16"/>
      <c r="B66" s="80" t="s">
        <v>55</v>
      </c>
      <c r="C66" s="81"/>
      <c r="D66" s="81"/>
      <c r="E66" s="81"/>
      <c r="F66" s="81"/>
      <c r="G66" s="81"/>
      <c r="H66" s="81"/>
      <c r="I66" s="81"/>
      <c r="J66" s="81"/>
      <c r="K66" s="81"/>
      <c r="L66" s="82"/>
    </row>
    <row r="67" spans="1:12" ht="24" customHeight="1">
      <c r="A67" s="15"/>
      <c r="B67" s="86" t="s">
        <v>168</v>
      </c>
      <c r="C67" s="87"/>
      <c r="D67" s="87"/>
      <c r="E67" s="87"/>
      <c r="F67" s="87"/>
      <c r="G67" s="87"/>
      <c r="H67" s="87"/>
      <c r="I67" s="87"/>
      <c r="J67" s="87"/>
      <c r="K67" s="87"/>
      <c r="L67" s="88"/>
    </row>
    <row r="68" spans="1:12" ht="63.75" customHeight="1">
      <c r="A68" s="16"/>
      <c r="B68" s="12" t="s">
        <v>169</v>
      </c>
      <c r="C68" s="29">
        <f>SUM(D68:F68)</f>
        <v>5</v>
      </c>
      <c r="D68" s="29">
        <v>5</v>
      </c>
      <c r="E68" s="29">
        <v>0</v>
      </c>
      <c r="F68" s="29">
        <v>0</v>
      </c>
      <c r="G68" s="29">
        <f>SUM(H68:J68)</f>
        <v>0</v>
      </c>
      <c r="H68" s="29">
        <v>0</v>
      </c>
      <c r="I68" s="29">
        <v>0</v>
      </c>
      <c r="J68" s="29">
        <v>0</v>
      </c>
      <c r="K68" s="30">
        <f>G68/C68</f>
        <v>0</v>
      </c>
      <c r="L68" s="17"/>
    </row>
    <row r="69" spans="1:12" ht="31.5" customHeight="1">
      <c r="A69" s="16"/>
      <c r="B69" s="80" t="s">
        <v>170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ht="63.75" customHeight="1">
      <c r="A70" s="16"/>
      <c r="B70" s="12" t="s">
        <v>171</v>
      </c>
      <c r="C70" s="29">
        <f>D70+E70+F70</f>
        <v>0</v>
      </c>
      <c r="D70" s="29">
        <v>0</v>
      </c>
      <c r="E70" s="29">
        <v>0</v>
      </c>
      <c r="F70" s="29">
        <v>0</v>
      </c>
      <c r="G70" s="29">
        <f>H70+I70+J70</f>
        <v>0</v>
      </c>
      <c r="H70" s="29">
        <v>0</v>
      </c>
      <c r="I70" s="29">
        <v>0</v>
      </c>
      <c r="J70" s="29">
        <v>0</v>
      </c>
      <c r="K70" s="13"/>
      <c r="L70" s="17"/>
    </row>
    <row r="71" spans="1:12" ht="21.75" customHeight="1">
      <c r="A71" s="43" t="s">
        <v>126</v>
      </c>
      <c r="B71" s="89" t="s">
        <v>56</v>
      </c>
      <c r="C71" s="90"/>
      <c r="D71" s="90"/>
      <c r="E71" s="90"/>
      <c r="F71" s="90"/>
      <c r="G71" s="90"/>
      <c r="H71" s="90"/>
      <c r="I71" s="90"/>
      <c r="J71" s="90"/>
      <c r="K71" s="91"/>
      <c r="L71" s="41"/>
    </row>
    <row r="72" spans="1:12" ht="45" customHeight="1">
      <c r="A72" s="16"/>
      <c r="B72" s="12" t="s">
        <v>57</v>
      </c>
      <c r="C72" s="29">
        <f>SUM(C75)</f>
        <v>35</v>
      </c>
      <c r="D72" s="29">
        <f>SUM(D75+D77)</f>
        <v>35</v>
      </c>
      <c r="E72" s="29">
        <f aca="true" t="shared" si="8" ref="E72:J72">SUM(E75)</f>
        <v>0</v>
      </c>
      <c r="F72" s="29">
        <f t="shared" si="8"/>
        <v>0</v>
      </c>
      <c r="G72" s="29">
        <f t="shared" si="8"/>
        <v>0</v>
      </c>
      <c r="H72" s="29">
        <f t="shared" si="8"/>
        <v>0</v>
      </c>
      <c r="I72" s="29">
        <f t="shared" si="8"/>
        <v>0</v>
      </c>
      <c r="J72" s="29">
        <f t="shared" si="8"/>
        <v>0</v>
      </c>
      <c r="K72" s="11">
        <f>G72/C72</f>
        <v>0</v>
      </c>
      <c r="L72" s="17"/>
    </row>
    <row r="73" spans="1:12" ht="20.25" customHeight="1">
      <c r="A73" s="16"/>
      <c r="B73" s="80" t="s">
        <v>58</v>
      </c>
      <c r="C73" s="81"/>
      <c r="D73" s="81"/>
      <c r="E73" s="81"/>
      <c r="F73" s="81"/>
      <c r="G73" s="81"/>
      <c r="H73" s="81"/>
      <c r="I73" s="81"/>
      <c r="J73" s="81"/>
      <c r="K73" s="82"/>
      <c r="L73" s="19"/>
    </row>
    <row r="74" spans="1:12" ht="18.75" customHeight="1">
      <c r="A74" s="16"/>
      <c r="B74" s="80" t="s">
        <v>173</v>
      </c>
      <c r="C74" s="81"/>
      <c r="D74" s="81"/>
      <c r="E74" s="81"/>
      <c r="F74" s="81"/>
      <c r="G74" s="81"/>
      <c r="H74" s="81"/>
      <c r="I74" s="81"/>
      <c r="J74" s="81"/>
      <c r="K74" s="82"/>
      <c r="L74" s="19"/>
    </row>
    <row r="75" spans="1:12" ht="69" customHeight="1">
      <c r="A75" s="16"/>
      <c r="B75" s="12" t="s">
        <v>172</v>
      </c>
      <c r="C75" s="29">
        <f>SUM(D75:F75)</f>
        <v>35</v>
      </c>
      <c r="D75" s="29">
        <v>35</v>
      </c>
      <c r="E75" s="29">
        <v>0</v>
      </c>
      <c r="F75" s="29">
        <v>0</v>
      </c>
      <c r="G75" s="29">
        <f>SUM(H75:J75)</f>
        <v>0</v>
      </c>
      <c r="H75" s="29">
        <v>0</v>
      </c>
      <c r="I75" s="29">
        <v>0</v>
      </c>
      <c r="J75" s="29">
        <v>0</v>
      </c>
      <c r="K75" s="70">
        <f>G75/C75</f>
        <v>0</v>
      </c>
      <c r="L75" s="19"/>
    </row>
    <row r="76" spans="1:12" ht="21.75" customHeight="1">
      <c r="A76" s="16"/>
      <c r="B76" s="80" t="s">
        <v>174</v>
      </c>
      <c r="C76" s="81"/>
      <c r="D76" s="81"/>
      <c r="E76" s="81"/>
      <c r="F76" s="81"/>
      <c r="G76" s="81"/>
      <c r="H76" s="81"/>
      <c r="I76" s="81"/>
      <c r="J76" s="81"/>
      <c r="K76" s="81"/>
      <c r="L76" s="82"/>
    </row>
    <row r="77" spans="1:12" ht="77.25" customHeight="1">
      <c r="A77" s="16"/>
      <c r="B77" s="12" t="s">
        <v>175</v>
      </c>
      <c r="C77" s="29">
        <f>D77+E77+F77</f>
        <v>0</v>
      </c>
      <c r="D77" s="29">
        <v>0</v>
      </c>
      <c r="E77" s="29">
        <v>0</v>
      </c>
      <c r="F77" s="29">
        <v>0</v>
      </c>
      <c r="G77" s="29">
        <f>H77+I77+J77</f>
        <v>0</v>
      </c>
      <c r="H77" s="29">
        <v>0</v>
      </c>
      <c r="I77" s="29">
        <v>0</v>
      </c>
      <c r="J77" s="29">
        <v>0</v>
      </c>
      <c r="K77" s="13"/>
      <c r="L77" s="19"/>
    </row>
    <row r="78" spans="1:12" ht="19.5" customHeight="1">
      <c r="A78" s="43" t="s">
        <v>127</v>
      </c>
      <c r="B78" s="89" t="s">
        <v>145</v>
      </c>
      <c r="C78" s="90"/>
      <c r="D78" s="90"/>
      <c r="E78" s="90"/>
      <c r="F78" s="90"/>
      <c r="G78" s="90"/>
      <c r="H78" s="90"/>
      <c r="I78" s="90"/>
      <c r="J78" s="90"/>
      <c r="K78" s="90"/>
      <c r="L78" s="91"/>
    </row>
    <row r="79" spans="1:12" ht="60" customHeight="1">
      <c r="A79" s="15"/>
      <c r="B79" s="64" t="s">
        <v>59</v>
      </c>
      <c r="C79" s="29">
        <f>SUM(C82+C84+C86)</f>
        <v>11.3</v>
      </c>
      <c r="D79" s="29">
        <f aca="true" t="shared" si="9" ref="D79:J79">SUM(D82+D84+D86)</f>
        <v>11.3</v>
      </c>
      <c r="E79" s="29">
        <f t="shared" si="9"/>
        <v>0</v>
      </c>
      <c r="F79" s="29">
        <f t="shared" si="9"/>
        <v>0</v>
      </c>
      <c r="G79" s="29">
        <f t="shared" si="9"/>
        <v>0</v>
      </c>
      <c r="H79" s="29">
        <f t="shared" si="9"/>
        <v>0</v>
      </c>
      <c r="I79" s="29">
        <f t="shared" si="9"/>
        <v>0</v>
      </c>
      <c r="J79" s="29">
        <f t="shared" si="9"/>
        <v>0</v>
      </c>
      <c r="K79" s="11">
        <f>G79/C79</f>
        <v>0</v>
      </c>
      <c r="L79" s="18"/>
    </row>
    <row r="80" spans="1:12" ht="50.25" customHeight="1">
      <c r="A80" s="15"/>
      <c r="B80" s="86" t="s">
        <v>60</v>
      </c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ht="22.5" customHeight="1">
      <c r="A81" s="16"/>
      <c r="B81" s="80" t="s">
        <v>178</v>
      </c>
      <c r="C81" s="81"/>
      <c r="D81" s="81"/>
      <c r="E81" s="81"/>
      <c r="F81" s="81"/>
      <c r="G81" s="81"/>
      <c r="H81" s="81"/>
      <c r="I81" s="81"/>
      <c r="J81" s="81"/>
      <c r="K81" s="81"/>
      <c r="L81" s="82"/>
    </row>
    <row r="82" spans="1:12" ht="60.75" customHeight="1">
      <c r="A82" s="16"/>
      <c r="B82" s="12" t="s">
        <v>176</v>
      </c>
      <c r="C82" s="29">
        <f>SUM(D82:F82)</f>
        <v>3.9</v>
      </c>
      <c r="D82" s="29">
        <v>3.9</v>
      </c>
      <c r="E82" s="29">
        <v>0</v>
      </c>
      <c r="F82" s="29">
        <v>0</v>
      </c>
      <c r="G82" s="29">
        <f>SUM(H82:J82)</f>
        <v>0</v>
      </c>
      <c r="H82" s="29">
        <v>0</v>
      </c>
      <c r="I82" s="29">
        <v>0</v>
      </c>
      <c r="J82" s="29">
        <v>0</v>
      </c>
      <c r="K82" s="11">
        <f>G82/C82</f>
        <v>0</v>
      </c>
      <c r="L82" s="19"/>
    </row>
    <row r="83" spans="1:12" ht="31.5" customHeight="1">
      <c r="A83" s="16"/>
      <c r="B83" s="80" t="s">
        <v>177</v>
      </c>
      <c r="C83" s="81"/>
      <c r="D83" s="81"/>
      <c r="E83" s="81"/>
      <c r="F83" s="81"/>
      <c r="G83" s="81"/>
      <c r="H83" s="81"/>
      <c r="I83" s="81"/>
      <c r="J83" s="81"/>
      <c r="K83" s="81"/>
      <c r="L83" s="82"/>
    </row>
    <row r="84" spans="1:12" ht="60.75" customHeight="1">
      <c r="A84" s="16"/>
      <c r="B84" s="12" t="s">
        <v>180</v>
      </c>
      <c r="C84" s="29">
        <f>SUM(D84:F84)</f>
        <v>3.7</v>
      </c>
      <c r="D84" s="29">
        <v>3.7</v>
      </c>
      <c r="E84" s="29">
        <v>0</v>
      </c>
      <c r="F84" s="29">
        <v>0</v>
      </c>
      <c r="G84" s="29">
        <f>SUM(H84:J84)</f>
        <v>0</v>
      </c>
      <c r="H84" s="29">
        <v>0</v>
      </c>
      <c r="I84" s="29">
        <v>0</v>
      </c>
      <c r="J84" s="29">
        <v>0</v>
      </c>
      <c r="K84" s="11">
        <f>G84/C84</f>
        <v>0</v>
      </c>
      <c r="L84" s="19"/>
    </row>
    <row r="85" spans="1:12" ht="33.75" customHeight="1">
      <c r="A85" s="16"/>
      <c r="B85" s="80" t="s">
        <v>179</v>
      </c>
      <c r="C85" s="81"/>
      <c r="D85" s="81"/>
      <c r="E85" s="81"/>
      <c r="F85" s="81"/>
      <c r="G85" s="81"/>
      <c r="H85" s="81"/>
      <c r="I85" s="81"/>
      <c r="J85" s="81"/>
      <c r="K85" s="81"/>
      <c r="L85" s="82"/>
    </row>
    <row r="86" spans="1:12" ht="60.75" customHeight="1">
      <c r="A86" s="16"/>
      <c r="B86" s="12" t="s">
        <v>181</v>
      </c>
      <c r="C86" s="29">
        <f>SUM(D86:F86)</f>
        <v>3.7</v>
      </c>
      <c r="D86" s="29">
        <v>3.7</v>
      </c>
      <c r="E86" s="29">
        <v>0</v>
      </c>
      <c r="F86" s="29">
        <v>0</v>
      </c>
      <c r="G86" s="29">
        <f>SUM(H86:J86)</f>
        <v>0</v>
      </c>
      <c r="H86" s="29">
        <v>0</v>
      </c>
      <c r="I86" s="29">
        <v>0</v>
      </c>
      <c r="J86" s="29">
        <v>0</v>
      </c>
      <c r="K86" s="30"/>
      <c r="L86" s="19"/>
    </row>
    <row r="87" spans="1:12" s="40" customFormat="1" ht="47.25">
      <c r="A87" s="48" t="s">
        <v>61</v>
      </c>
      <c r="B87" s="49" t="s">
        <v>62</v>
      </c>
      <c r="C87" s="53">
        <f>SUM(C89+C98+C109+C117+C126)</f>
        <v>238976.30000000005</v>
      </c>
      <c r="D87" s="53">
        <f aca="true" t="shared" si="10" ref="D87:J87">SUM(D89+D98+D109+D117+D126)</f>
        <v>134138.6</v>
      </c>
      <c r="E87" s="53">
        <f t="shared" si="10"/>
        <v>104837.70000000001</v>
      </c>
      <c r="F87" s="53">
        <f t="shared" si="10"/>
        <v>0</v>
      </c>
      <c r="G87" s="53">
        <f>H87+I87+J87</f>
        <v>236106.60000000003</v>
      </c>
      <c r="H87" s="53">
        <f>H89+H98+H109+H117+H126</f>
        <v>133944.90000000002</v>
      </c>
      <c r="I87" s="53">
        <f t="shared" si="10"/>
        <v>102161.70000000001</v>
      </c>
      <c r="J87" s="53">
        <f t="shared" si="10"/>
        <v>0</v>
      </c>
      <c r="K87" s="51">
        <f>G87/C87</f>
        <v>0.9879916962477032</v>
      </c>
      <c r="L87" s="54"/>
    </row>
    <row r="88" spans="1:12" ht="22.5" customHeight="1">
      <c r="A88" s="43" t="s">
        <v>128</v>
      </c>
      <c r="B88" s="89" t="s">
        <v>63</v>
      </c>
      <c r="C88" s="90"/>
      <c r="D88" s="90"/>
      <c r="E88" s="90"/>
      <c r="F88" s="90"/>
      <c r="G88" s="90"/>
      <c r="H88" s="90"/>
      <c r="I88" s="90"/>
      <c r="J88" s="90"/>
      <c r="K88" s="90"/>
      <c r="L88" s="91"/>
    </row>
    <row r="89" spans="1:12" ht="46.5" customHeight="1">
      <c r="A89" s="16"/>
      <c r="B89" s="12" t="s">
        <v>64</v>
      </c>
      <c r="C89" s="29">
        <f>SUM(C92+C93+C94+C96)</f>
        <v>82452.20000000001</v>
      </c>
      <c r="D89" s="29">
        <f aca="true" t="shared" si="11" ref="D89:J89">SUM(D92+D93+D94+D96)</f>
        <v>38468</v>
      </c>
      <c r="E89" s="29">
        <f t="shared" si="11"/>
        <v>43984.2</v>
      </c>
      <c r="F89" s="29">
        <f t="shared" si="11"/>
        <v>0</v>
      </c>
      <c r="G89" s="29">
        <f t="shared" si="11"/>
        <v>80805.70000000001</v>
      </c>
      <c r="H89" s="29">
        <f t="shared" si="11"/>
        <v>38468</v>
      </c>
      <c r="I89" s="29">
        <f t="shared" si="11"/>
        <v>42337.7</v>
      </c>
      <c r="J89" s="29">
        <f t="shared" si="11"/>
        <v>0</v>
      </c>
      <c r="K89" s="11">
        <f>G89/C89</f>
        <v>0.9800308542403963</v>
      </c>
      <c r="L89" s="19"/>
    </row>
    <row r="90" spans="1:12" ht="19.5" customHeight="1">
      <c r="A90" s="16"/>
      <c r="B90" s="80" t="s">
        <v>65</v>
      </c>
      <c r="C90" s="81"/>
      <c r="D90" s="81"/>
      <c r="E90" s="81"/>
      <c r="F90" s="81"/>
      <c r="G90" s="81"/>
      <c r="H90" s="81"/>
      <c r="I90" s="81"/>
      <c r="J90" s="81"/>
      <c r="K90" s="81"/>
      <c r="L90" s="82"/>
    </row>
    <row r="91" spans="1:12" ht="33.75" customHeight="1">
      <c r="A91" s="16"/>
      <c r="B91" s="80" t="s">
        <v>198</v>
      </c>
      <c r="C91" s="81"/>
      <c r="D91" s="81"/>
      <c r="E91" s="81"/>
      <c r="F91" s="81"/>
      <c r="G91" s="81"/>
      <c r="H91" s="81"/>
      <c r="I91" s="81"/>
      <c r="J91" s="81"/>
      <c r="K91" s="81"/>
      <c r="L91" s="82"/>
    </row>
    <row r="92" spans="1:12" ht="51.75" customHeight="1">
      <c r="A92" s="16"/>
      <c r="B92" s="31" t="s">
        <v>199</v>
      </c>
      <c r="C92" s="32">
        <f>SUM(D92:F92)</f>
        <v>0</v>
      </c>
      <c r="D92" s="32">
        <v>0</v>
      </c>
      <c r="E92" s="32">
        <v>0</v>
      </c>
      <c r="F92" s="32">
        <v>0</v>
      </c>
      <c r="G92" s="32">
        <f>SUM(H92:J92)</f>
        <v>0</v>
      </c>
      <c r="H92" s="32">
        <v>0</v>
      </c>
      <c r="I92" s="32">
        <v>0</v>
      </c>
      <c r="J92" s="32">
        <v>0</v>
      </c>
      <c r="K92" s="33"/>
      <c r="L92" s="19"/>
    </row>
    <row r="93" spans="1:12" ht="114.75" customHeight="1">
      <c r="A93" s="16"/>
      <c r="B93" s="12" t="s">
        <v>200</v>
      </c>
      <c r="C93" s="29">
        <f>SUM(D93:F93)</f>
        <v>43984.2</v>
      </c>
      <c r="D93" s="29">
        <v>0</v>
      </c>
      <c r="E93" s="29">
        <v>43984.2</v>
      </c>
      <c r="F93" s="29">
        <v>0</v>
      </c>
      <c r="G93" s="29">
        <f>SUM(H93:J93)</f>
        <v>42337.7</v>
      </c>
      <c r="H93" s="29">
        <v>0</v>
      </c>
      <c r="I93" s="29">
        <v>42337.7</v>
      </c>
      <c r="J93" s="29">
        <v>0</v>
      </c>
      <c r="K93" s="11">
        <f>G93/C93</f>
        <v>0.9625661032825423</v>
      </c>
      <c r="L93" s="19"/>
    </row>
    <row r="94" spans="1:12" ht="108.75" customHeight="1">
      <c r="A94" s="16"/>
      <c r="B94" s="12" t="s">
        <v>201</v>
      </c>
      <c r="C94" s="29">
        <f>SUM(D94:F94)</f>
        <v>27024.4</v>
      </c>
      <c r="D94" s="29">
        <v>27024.4</v>
      </c>
      <c r="E94" s="29">
        <v>0</v>
      </c>
      <c r="F94" s="29">
        <v>0</v>
      </c>
      <c r="G94" s="29">
        <f>SUM(H94:J94)</f>
        <v>27024.4</v>
      </c>
      <c r="H94" s="29">
        <v>27024.4</v>
      </c>
      <c r="I94" s="29">
        <v>0</v>
      </c>
      <c r="J94" s="29">
        <v>0</v>
      </c>
      <c r="K94" s="11">
        <f>G94/C94</f>
        <v>1</v>
      </c>
      <c r="L94" s="19"/>
    </row>
    <row r="95" spans="1:12" ht="21" customHeight="1">
      <c r="A95" s="15"/>
      <c r="B95" s="86" t="s">
        <v>202</v>
      </c>
      <c r="C95" s="87"/>
      <c r="D95" s="87"/>
      <c r="E95" s="87"/>
      <c r="F95" s="87"/>
      <c r="G95" s="87"/>
      <c r="H95" s="87"/>
      <c r="I95" s="87"/>
      <c r="J95" s="87"/>
      <c r="K95" s="87"/>
      <c r="L95" s="88"/>
    </row>
    <row r="96" spans="1:12" ht="132.75" customHeight="1">
      <c r="A96" s="16"/>
      <c r="B96" s="12" t="s">
        <v>203</v>
      </c>
      <c r="C96" s="29">
        <f>SUM(D96:F96)</f>
        <v>11443.6</v>
      </c>
      <c r="D96" s="29">
        <v>11443.6</v>
      </c>
      <c r="E96" s="29">
        <v>0</v>
      </c>
      <c r="F96" s="29">
        <v>0</v>
      </c>
      <c r="G96" s="29">
        <f>SUM(H96:J96)</f>
        <v>11443.6</v>
      </c>
      <c r="H96" s="29">
        <v>11443.6</v>
      </c>
      <c r="I96" s="29">
        <v>0</v>
      </c>
      <c r="J96" s="29">
        <v>0</v>
      </c>
      <c r="K96" s="11">
        <f>G96/C96</f>
        <v>1</v>
      </c>
      <c r="L96" s="19"/>
    </row>
    <row r="97" spans="1:12" ht="23.25" customHeight="1">
      <c r="A97" s="65" t="s">
        <v>129</v>
      </c>
      <c r="B97" s="83" t="s">
        <v>146</v>
      </c>
      <c r="C97" s="84"/>
      <c r="D97" s="84"/>
      <c r="E97" s="84"/>
      <c r="F97" s="84"/>
      <c r="G97" s="84"/>
      <c r="H97" s="84"/>
      <c r="I97" s="84"/>
      <c r="J97" s="84"/>
      <c r="K97" s="84"/>
      <c r="L97" s="85"/>
    </row>
    <row r="98" spans="1:12" ht="50.25" customHeight="1">
      <c r="A98" s="16"/>
      <c r="B98" s="12" t="s">
        <v>66</v>
      </c>
      <c r="C98" s="29">
        <f>SUM(C101+C103+C105+C107)</f>
        <v>91153.9</v>
      </c>
      <c r="D98" s="29">
        <f aca="true" t="shared" si="12" ref="D98:J98">SUM(D101+D103+D105+D107)</f>
        <v>32608</v>
      </c>
      <c r="E98" s="29">
        <f t="shared" si="12"/>
        <v>58545.9</v>
      </c>
      <c r="F98" s="29">
        <f t="shared" si="12"/>
        <v>0</v>
      </c>
      <c r="G98" s="29">
        <f t="shared" si="12"/>
        <v>90124.5</v>
      </c>
      <c r="H98" s="29">
        <f t="shared" si="12"/>
        <v>32608.1</v>
      </c>
      <c r="I98" s="29">
        <f t="shared" si="12"/>
        <v>57516.4</v>
      </c>
      <c r="J98" s="29">
        <f t="shared" si="12"/>
        <v>0</v>
      </c>
      <c r="K98" s="11">
        <f>G98/C98</f>
        <v>0.9887070108903734</v>
      </c>
      <c r="L98" s="17"/>
    </row>
    <row r="99" spans="1:12" ht="21" customHeight="1">
      <c r="A99" s="16"/>
      <c r="B99" s="77" t="s">
        <v>67</v>
      </c>
      <c r="C99" s="78"/>
      <c r="D99" s="78"/>
      <c r="E99" s="78"/>
      <c r="F99" s="78"/>
      <c r="G99" s="78"/>
      <c r="H99" s="78"/>
      <c r="I99" s="78"/>
      <c r="J99" s="78"/>
      <c r="K99" s="78"/>
      <c r="L99" s="79"/>
    </row>
    <row r="100" spans="1:12" ht="30.75" customHeight="1">
      <c r="A100" s="16"/>
      <c r="B100" s="80" t="s">
        <v>204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2"/>
    </row>
    <row r="101" spans="1:12" ht="186.75" customHeight="1">
      <c r="A101" s="16"/>
      <c r="B101" s="12" t="s">
        <v>205</v>
      </c>
      <c r="C101" s="29">
        <f>SUM(D101:F101)</f>
        <v>55210.9</v>
      </c>
      <c r="D101" s="29">
        <v>0</v>
      </c>
      <c r="E101" s="29">
        <v>55210.9</v>
      </c>
      <c r="F101" s="29">
        <v>0</v>
      </c>
      <c r="G101" s="29">
        <f>SUM(H101:J101)</f>
        <v>54181.4</v>
      </c>
      <c r="H101" s="29">
        <v>0</v>
      </c>
      <c r="I101" s="29">
        <v>54181.4</v>
      </c>
      <c r="J101" s="29">
        <v>0</v>
      </c>
      <c r="K101" s="11">
        <f>G101/C101</f>
        <v>0.9813533197249094</v>
      </c>
      <c r="L101" s="17"/>
    </row>
    <row r="102" spans="1:12" ht="30" customHeight="1">
      <c r="A102" s="16"/>
      <c r="B102" s="80" t="s">
        <v>206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78.75" customHeight="1">
      <c r="A103" s="16"/>
      <c r="B103" s="12" t="s">
        <v>207</v>
      </c>
      <c r="C103" s="29">
        <f>SUM(D103:F103)</f>
        <v>19852</v>
      </c>
      <c r="D103" s="29">
        <v>19852</v>
      </c>
      <c r="E103" s="29">
        <v>0</v>
      </c>
      <c r="F103" s="29">
        <v>0</v>
      </c>
      <c r="G103" s="29">
        <f>SUM(H103:J103)</f>
        <v>19852</v>
      </c>
      <c r="H103" s="29">
        <v>19852</v>
      </c>
      <c r="I103" s="29">
        <v>0</v>
      </c>
      <c r="J103" s="29">
        <v>0</v>
      </c>
      <c r="K103" s="11">
        <f>G103/C103</f>
        <v>1</v>
      </c>
      <c r="L103" s="17"/>
    </row>
    <row r="104" spans="1:12" ht="18.75" customHeight="1">
      <c r="A104" s="16"/>
      <c r="B104" s="77" t="s">
        <v>208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9"/>
    </row>
    <row r="105" spans="1:12" ht="129" customHeight="1">
      <c r="A105" s="16"/>
      <c r="B105" s="12" t="s">
        <v>210</v>
      </c>
      <c r="C105" s="29">
        <f>SUM(D105:F105)</f>
        <v>11040.1</v>
      </c>
      <c r="D105" s="29">
        <v>11040.1</v>
      </c>
      <c r="E105" s="29">
        <v>0</v>
      </c>
      <c r="F105" s="29">
        <v>0</v>
      </c>
      <c r="G105" s="29">
        <f>SUM(H105:J105)</f>
        <v>11040.1</v>
      </c>
      <c r="H105" s="29">
        <v>11040.1</v>
      </c>
      <c r="I105" s="29">
        <v>0</v>
      </c>
      <c r="J105" s="29">
        <v>0</v>
      </c>
      <c r="K105" s="11">
        <f>G105/C105</f>
        <v>1</v>
      </c>
      <c r="L105" s="17"/>
    </row>
    <row r="106" spans="1:12" ht="21.75" customHeight="1">
      <c r="A106" s="16"/>
      <c r="B106" s="77" t="s">
        <v>209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9"/>
    </row>
    <row r="107" spans="1:12" ht="49.5" customHeight="1">
      <c r="A107" s="16"/>
      <c r="B107" s="12" t="s">
        <v>211</v>
      </c>
      <c r="C107" s="29">
        <f>SUM(D107:F107)</f>
        <v>5050.9</v>
      </c>
      <c r="D107" s="29">
        <v>1715.9</v>
      </c>
      <c r="E107" s="29">
        <v>3335</v>
      </c>
      <c r="F107" s="29">
        <v>0</v>
      </c>
      <c r="G107" s="29">
        <f>SUM(H107:J107)</f>
        <v>5051</v>
      </c>
      <c r="H107" s="29">
        <v>1716</v>
      </c>
      <c r="I107" s="29">
        <v>3335</v>
      </c>
      <c r="J107" s="29">
        <v>0</v>
      </c>
      <c r="K107" s="11">
        <f>G107/C107</f>
        <v>1.0000197984517611</v>
      </c>
      <c r="L107" s="17"/>
    </row>
    <row r="108" spans="1:12" ht="20.25" customHeight="1">
      <c r="A108" s="43" t="s">
        <v>130</v>
      </c>
      <c r="B108" s="89" t="s">
        <v>68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1"/>
    </row>
    <row r="109" spans="1:12" ht="46.5" customHeight="1">
      <c r="A109" s="16"/>
      <c r="B109" s="34" t="s">
        <v>70</v>
      </c>
      <c r="C109" s="32">
        <f>SUM(C112+C113+C115)</f>
        <v>60810.3</v>
      </c>
      <c r="D109" s="32">
        <f aca="true" t="shared" si="13" ref="D109:J109">SUM(D112+D113+D115)</f>
        <v>60810.3</v>
      </c>
      <c r="E109" s="32">
        <f t="shared" si="13"/>
        <v>0</v>
      </c>
      <c r="F109" s="32">
        <f t="shared" si="13"/>
        <v>0</v>
      </c>
      <c r="G109" s="32">
        <f t="shared" si="13"/>
        <v>60642.1</v>
      </c>
      <c r="H109" s="32">
        <f t="shared" si="13"/>
        <v>60642.1</v>
      </c>
      <c r="I109" s="32">
        <f t="shared" si="13"/>
        <v>0</v>
      </c>
      <c r="J109" s="32">
        <f t="shared" si="13"/>
        <v>0</v>
      </c>
      <c r="K109" s="11">
        <f>G109/C109</f>
        <v>0.9972340212102225</v>
      </c>
      <c r="L109" s="17"/>
    </row>
    <row r="110" spans="1:12" ht="19.5" customHeight="1">
      <c r="A110" s="16"/>
      <c r="B110" s="80" t="s">
        <v>69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2"/>
    </row>
    <row r="111" spans="1:12" ht="18.75" customHeight="1">
      <c r="A111" s="16"/>
      <c r="B111" s="77" t="s">
        <v>212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9"/>
    </row>
    <row r="112" spans="1:12" ht="108" customHeight="1">
      <c r="A112" s="16"/>
      <c r="B112" s="12" t="s">
        <v>213</v>
      </c>
      <c r="C112" s="29">
        <f>SUM(D112:F112)</f>
        <v>50900.3</v>
      </c>
      <c r="D112" s="29">
        <v>50900.3</v>
      </c>
      <c r="E112" s="29">
        <v>0</v>
      </c>
      <c r="F112" s="29">
        <v>0</v>
      </c>
      <c r="G112" s="29">
        <f>SUM(H112:J112)</f>
        <v>50732.1</v>
      </c>
      <c r="H112" s="29">
        <v>50732.1</v>
      </c>
      <c r="I112" s="29">
        <v>0</v>
      </c>
      <c r="J112" s="29">
        <v>0</v>
      </c>
      <c r="K112" s="11">
        <f>G112/C112</f>
        <v>0.9966955008123723</v>
      </c>
      <c r="L112" s="17"/>
    </row>
    <row r="113" spans="1:12" ht="99" customHeight="1">
      <c r="A113" s="16"/>
      <c r="B113" s="12" t="s">
        <v>214</v>
      </c>
      <c r="C113" s="29">
        <f>SUM(D113:F113)</f>
        <v>1328.4</v>
      </c>
      <c r="D113" s="29">
        <v>1328.4</v>
      </c>
      <c r="E113" s="29">
        <v>0</v>
      </c>
      <c r="F113" s="29">
        <v>0</v>
      </c>
      <c r="G113" s="29">
        <f>SUM(H113:J113)</f>
        <v>1328.4</v>
      </c>
      <c r="H113" s="29">
        <v>1328.4</v>
      </c>
      <c r="I113" s="29">
        <v>0</v>
      </c>
      <c r="J113" s="29">
        <v>0</v>
      </c>
      <c r="K113" s="11">
        <f>G113/C113</f>
        <v>1</v>
      </c>
      <c r="L113" s="17"/>
    </row>
    <row r="114" spans="1:12" ht="15.75" customHeight="1">
      <c r="A114" s="16"/>
      <c r="B114" s="80" t="s">
        <v>215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2"/>
    </row>
    <row r="115" spans="1:12" ht="126.75" customHeight="1">
      <c r="A115" s="16"/>
      <c r="B115" s="12" t="s">
        <v>216</v>
      </c>
      <c r="C115" s="29">
        <f>SUM(D115:F115)</f>
        <v>8581.6</v>
      </c>
      <c r="D115" s="29">
        <v>8581.6</v>
      </c>
      <c r="E115" s="29">
        <v>0</v>
      </c>
      <c r="F115" s="29">
        <v>0</v>
      </c>
      <c r="G115" s="29">
        <f>SUM(H115:J115)</f>
        <v>8581.6</v>
      </c>
      <c r="H115" s="29">
        <v>8581.6</v>
      </c>
      <c r="I115" s="29">
        <v>0</v>
      </c>
      <c r="J115" s="29">
        <v>0</v>
      </c>
      <c r="K115" s="11">
        <f>G115/C115</f>
        <v>1</v>
      </c>
      <c r="L115" s="17"/>
    </row>
    <row r="116" spans="1:12" ht="19.5" customHeight="1">
      <c r="A116" s="43" t="s">
        <v>131</v>
      </c>
      <c r="B116" s="74" t="s">
        <v>71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6"/>
    </row>
    <row r="117" spans="1:12" ht="47.25" customHeight="1">
      <c r="A117" s="16"/>
      <c r="B117" s="12" t="s">
        <v>72</v>
      </c>
      <c r="C117" s="29">
        <f>SUM(C120+C122+C124)</f>
        <v>485.20000000000005</v>
      </c>
      <c r="D117" s="29">
        <f aca="true" t="shared" si="14" ref="D117:J117">SUM(D120+D122+D124)</f>
        <v>485.20000000000005</v>
      </c>
      <c r="E117" s="29">
        <f t="shared" si="14"/>
        <v>0</v>
      </c>
      <c r="F117" s="29">
        <f t="shared" si="14"/>
        <v>0</v>
      </c>
      <c r="G117" s="29">
        <f t="shared" si="14"/>
        <v>459.6</v>
      </c>
      <c r="H117" s="29">
        <f t="shared" si="14"/>
        <v>459.6</v>
      </c>
      <c r="I117" s="29">
        <f t="shared" si="14"/>
        <v>0</v>
      </c>
      <c r="J117" s="29">
        <f t="shared" si="14"/>
        <v>0</v>
      </c>
      <c r="K117" s="11">
        <f>G117/C117</f>
        <v>0.9472382522671063</v>
      </c>
      <c r="L117" s="17"/>
    </row>
    <row r="118" spans="1:12" ht="18" customHeight="1">
      <c r="A118" s="15"/>
      <c r="B118" s="116" t="s">
        <v>73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8"/>
    </row>
    <row r="119" spans="1:12" ht="17.25" customHeight="1">
      <c r="A119" s="16"/>
      <c r="B119" s="80" t="s">
        <v>217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2"/>
    </row>
    <row r="120" spans="1:12" ht="64.5" customHeight="1">
      <c r="A120" s="16"/>
      <c r="B120" s="12" t="s">
        <v>218</v>
      </c>
      <c r="C120" s="29">
        <f>SUM(D120:F120)</f>
        <v>150</v>
      </c>
      <c r="D120" s="29">
        <v>150</v>
      </c>
      <c r="E120" s="29">
        <v>0</v>
      </c>
      <c r="F120" s="29">
        <v>0</v>
      </c>
      <c r="G120" s="29">
        <f>SUM(H120:J120)</f>
        <v>150</v>
      </c>
      <c r="H120" s="29">
        <v>150</v>
      </c>
      <c r="I120" s="29">
        <v>0</v>
      </c>
      <c r="J120" s="29">
        <v>0</v>
      </c>
      <c r="K120" s="11">
        <f>G120/C120</f>
        <v>1</v>
      </c>
      <c r="L120" s="17"/>
    </row>
    <row r="121" spans="1:12" ht="21" customHeight="1">
      <c r="A121" s="16"/>
      <c r="B121" s="77" t="s">
        <v>219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9"/>
    </row>
    <row r="122" spans="1:12" ht="48.75" customHeight="1">
      <c r="A122" s="16"/>
      <c r="B122" s="12" t="s">
        <v>222</v>
      </c>
      <c r="C122" s="29">
        <f>SUM(D122:F122)</f>
        <v>151.8</v>
      </c>
      <c r="D122" s="29">
        <v>151.8</v>
      </c>
      <c r="E122" s="29">
        <v>0</v>
      </c>
      <c r="F122" s="29">
        <v>0</v>
      </c>
      <c r="G122" s="29">
        <f>SUM(H122:J122)</f>
        <v>151.2</v>
      </c>
      <c r="H122" s="29">
        <v>151.2</v>
      </c>
      <c r="I122" s="29">
        <v>0</v>
      </c>
      <c r="J122" s="29">
        <v>0</v>
      </c>
      <c r="K122" s="11">
        <f>G122/C122</f>
        <v>0.9960474308300393</v>
      </c>
      <c r="L122" s="17"/>
    </row>
    <row r="123" spans="1:12" ht="30.75" customHeight="1">
      <c r="A123" s="16"/>
      <c r="B123" s="80" t="s">
        <v>220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ht="63" customHeight="1">
      <c r="A124" s="16"/>
      <c r="B124" s="12" t="s">
        <v>221</v>
      </c>
      <c r="C124" s="29">
        <f>SUM(D124:F124)</f>
        <v>183.4</v>
      </c>
      <c r="D124" s="29">
        <v>183.4</v>
      </c>
      <c r="E124" s="29">
        <v>0</v>
      </c>
      <c r="F124" s="29">
        <v>0</v>
      </c>
      <c r="G124" s="29">
        <f>SUM(H124:J124)</f>
        <v>158.4</v>
      </c>
      <c r="H124" s="29">
        <v>158.4</v>
      </c>
      <c r="I124" s="29">
        <v>0</v>
      </c>
      <c r="J124" s="29">
        <v>0</v>
      </c>
      <c r="K124" s="11">
        <f>G124/C124</f>
        <v>0.8636859323882224</v>
      </c>
      <c r="L124" s="17"/>
    </row>
    <row r="125" spans="1:12" ht="19.5" customHeight="1">
      <c r="A125" s="43" t="s">
        <v>132</v>
      </c>
      <c r="B125" s="74" t="s">
        <v>74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6"/>
    </row>
    <row r="126" spans="1:12" ht="53.25" customHeight="1">
      <c r="A126" s="16"/>
      <c r="B126" s="12" t="s">
        <v>75</v>
      </c>
      <c r="C126" s="29">
        <f>SUM(C129+C131)</f>
        <v>4074.7000000000003</v>
      </c>
      <c r="D126" s="29">
        <f aca="true" t="shared" si="15" ref="D126:J126">SUM(D129+D131)</f>
        <v>1767.1</v>
      </c>
      <c r="E126" s="29">
        <f t="shared" si="15"/>
        <v>2307.6</v>
      </c>
      <c r="F126" s="29">
        <f t="shared" si="15"/>
        <v>0</v>
      </c>
      <c r="G126" s="29">
        <f t="shared" si="15"/>
        <v>4074.7</v>
      </c>
      <c r="H126" s="29">
        <f t="shared" si="15"/>
        <v>1767.1</v>
      </c>
      <c r="I126" s="29">
        <f t="shared" si="15"/>
        <v>2307.6</v>
      </c>
      <c r="J126" s="29">
        <f t="shared" si="15"/>
        <v>0</v>
      </c>
      <c r="K126" s="11">
        <f>G126/C126</f>
        <v>0.9999999999999999</v>
      </c>
      <c r="L126" s="17"/>
    </row>
    <row r="127" spans="1:12" ht="19.5" customHeight="1">
      <c r="A127" s="16"/>
      <c r="B127" s="77" t="s">
        <v>76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9"/>
    </row>
    <row r="128" spans="1:12" ht="20.25" customHeight="1">
      <c r="A128" s="16"/>
      <c r="B128" s="77" t="s">
        <v>223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9"/>
    </row>
    <row r="129" spans="1:12" ht="62.25" customHeight="1">
      <c r="A129" s="16"/>
      <c r="B129" s="12" t="s">
        <v>224</v>
      </c>
      <c r="C129" s="29">
        <f>SUM(D129:F129)</f>
        <v>3337.8</v>
      </c>
      <c r="D129" s="29">
        <v>1030.2</v>
      </c>
      <c r="E129" s="29">
        <v>2307.6</v>
      </c>
      <c r="F129" s="29">
        <v>0</v>
      </c>
      <c r="G129" s="29">
        <f>SUM(H129:J129)</f>
        <v>3337.8999999999996</v>
      </c>
      <c r="H129" s="29">
        <v>1030.3</v>
      </c>
      <c r="I129" s="29">
        <v>2307.6</v>
      </c>
      <c r="J129" s="29">
        <v>0</v>
      </c>
      <c r="K129" s="11">
        <f>G129/C129</f>
        <v>1.0000299598537958</v>
      </c>
      <c r="L129" s="17"/>
    </row>
    <row r="130" spans="1:12" ht="15.75" customHeight="1">
      <c r="A130" s="15"/>
      <c r="B130" s="86" t="s">
        <v>225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8"/>
    </row>
    <row r="131" spans="1:12" ht="61.5" customHeight="1">
      <c r="A131" s="16"/>
      <c r="B131" s="26" t="s">
        <v>226</v>
      </c>
      <c r="C131" s="29">
        <f>SUM(D131:F131)</f>
        <v>736.9</v>
      </c>
      <c r="D131" s="29">
        <v>736.9</v>
      </c>
      <c r="E131" s="29">
        <v>0</v>
      </c>
      <c r="F131" s="29">
        <v>0</v>
      </c>
      <c r="G131" s="29">
        <f>SUM(H131:J131)</f>
        <v>736.8</v>
      </c>
      <c r="H131" s="29">
        <v>736.8</v>
      </c>
      <c r="I131" s="29">
        <v>0</v>
      </c>
      <c r="J131" s="29">
        <v>0</v>
      </c>
      <c r="K131" s="11">
        <f>G131/C131</f>
        <v>0.9998642963767133</v>
      </c>
      <c r="L131" s="19"/>
    </row>
    <row r="132" spans="1:12" s="21" customFormat="1" ht="47.25" customHeight="1">
      <c r="A132" s="48" t="s">
        <v>77</v>
      </c>
      <c r="B132" s="49" t="s">
        <v>78</v>
      </c>
      <c r="C132" s="55">
        <f>SUM(C134+C144+C152+C163)</f>
        <v>484</v>
      </c>
      <c r="D132" s="55">
        <f>SUM(D134+D144+D152+D163)</f>
        <v>484</v>
      </c>
      <c r="E132" s="55">
        <f aca="true" t="shared" si="16" ref="E132:J132">SUM(E134+E144+E152+E163)</f>
        <v>0</v>
      </c>
      <c r="F132" s="55">
        <f t="shared" si="16"/>
        <v>0</v>
      </c>
      <c r="G132" s="55">
        <f t="shared" si="16"/>
        <v>284</v>
      </c>
      <c r="H132" s="55">
        <f t="shared" si="16"/>
        <v>284</v>
      </c>
      <c r="I132" s="55">
        <f t="shared" si="16"/>
        <v>0</v>
      </c>
      <c r="J132" s="55">
        <f t="shared" si="16"/>
        <v>0</v>
      </c>
      <c r="K132" s="51">
        <f>G132/C132</f>
        <v>0.5867768595041323</v>
      </c>
      <c r="L132" s="56"/>
    </row>
    <row r="133" spans="1:12" s="21" customFormat="1" ht="15.75" customHeight="1">
      <c r="A133" s="43" t="s">
        <v>133</v>
      </c>
      <c r="B133" s="89" t="s">
        <v>79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1"/>
    </row>
    <row r="134" spans="1:12" s="21" customFormat="1" ht="34.5" customHeight="1">
      <c r="A134" s="36"/>
      <c r="B134" s="12" t="s">
        <v>80</v>
      </c>
      <c r="C134" s="29">
        <f>SUM(C137:C142)</f>
        <v>66</v>
      </c>
      <c r="D134" s="29">
        <f aca="true" t="shared" si="17" ref="D134:J134">SUM(D137:D142)</f>
        <v>66</v>
      </c>
      <c r="E134" s="29">
        <f t="shared" si="17"/>
        <v>0</v>
      </c>
      <c r="F134" s="29">
        <f t="shared" si="17"/>
        <v>0</v>
      </c>
      <c r="G134" s="29">
        <f>H134+I134+J134</f>
        <v>55</v>
      </c>
      <c r="H134" s="29">
        <f>H137+H138+H139+H140+H141+H142</f>
        <v>55</v>
      </c>
      <c r="I134" s="29">
        <f t="shared" si="17"/>
        <v>0</v>
      </c>
      <c r="J134" s="29">
        <f t="shared" si="17"/>
        <v>0</v>
      </c>
      <c r="K134" s="11">
        <f>G134/C134</f>
        <v>0.8333333333333334</v>
      </c>
      <c r="L134" s="35"/>
    </row>
    <row r="135" spans="1:12" s="21" customFormat="1" ht="18" customHeight="1">
      <c r="A135" s="36"/>
      <c r="B135" s="80" t="s">
        <v>81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2"/>
    </row>
    <row r="136" spans="1:12" s="21" customFormat="1" ht="15.75" customHeight="1">
      <c r="A136" s="36"/>
      <c r="B136" s="80" t="s">
        <v>227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2"/>
    </row>
    <row r="137" spans="1:12" s="21" customFormat="1" ht="183" customHeight="1">
      <c r="A137" s="36"/>
      <c r="B137" s="28" t="s">
        <v>228</v>
      </c>
      <c r="C137" s="29">
        <f aca="true" t="shared" si="18" ref="C137:C142">SUM(D137:F137)</f>
        <v>10</v>
      </c>
      <c r="D137" s="29">
        <v>10</v>
      </c>
      <c r="E137" s="29">
        <v>0</v>
      </c>
      <c r="F137" s="29">
        <v>0</v>
      </c>
      <c r="G137" s="29">
        <f>H137+I137+J137</f>
        <v>10</v>
      </c>
      <c r="H137" s="29">
        <v>10</v>
      </c>
      <c r="I137" s="29">
        <v>0</v>
      </c>
      <c r="J137" s="29">
        <v>0</v>
      </c>
      <c r="K137" s="11">
        <f aca="true" t="shared" si="19" ref="K137:K142">G137/C137</f>
        <v>1</v>
      </c>
      <c r="L137" s="35"/>
    </row>
    <row r="138" spans="1:12" ht="67.5" customHeight="1">
      <c r="A138" s="16"/>
      <c r="B138" s="26" t="s">
        <v>229</v>
      </c>
      <c r="C138" s="29">
        <f t="shared" si="18"/>
        <v>16.5</v>
      </c>
      <c r="D138" s="29">
        <v>16.5</v>
      </c>
      <c r="E138" s="29">
        <v>0</v>
      </c>
      <c r="F138" s="29">
        <v>0</v>
      </c>
      <c r="G138" s="29">
        <f>SUM(H138:J138)</f>
        <v>5.5</v>
      </c>
      <c r="H138" s="29">
        <v>5.5</v>
      </c>
      <c r="I138" s="29">
        <v>0</v>
      </c>
      <c r="J138" s="29">
        <v>0</v>
      </c>
      <c r="K138" s="11">
        <f t="shared" si="19"/>
        <v>0.3333333333333333</v>
      </c>
      <c r="L138" s="19"/>
    </row>
    <row r="139" spans="1:12" ht="47.25">
      <c r="A139" s="16"/>
      <c r="B139" s="12" t="s">
        <v>230</v>
      </c>
      <c r="C139" s="29">
        <f t="shared" si="18"/>
        <v>5</v>
      </c>
      <c r="D139" s="29">
        <v>5</v>
      </c>
      <c r="E139" s="29">
        <v>0</v>
      </c>
      <c r="F139" s="29">
        <v>0</v>
      </c>
      <c r="G139" s="29">
        <f>SUM(H139:J139)</f>
        <v>5</v>
      </c>
      <c r="H139" s="29">
        <v>5</v>
      </c>
      <c r="I139" s="29">
        <v>0</v>
      </c>
      <c r="J139" s="29">
        <v>0</v>
      </c>
      <c r="K139" s="37">
        <f t="shared" si="19"/>
        <v>1</v>
      </c>
      <c r="L139" s="19"/>
    </row>
    <row r="140" spans="1:12" ht="47.25">
      <c r="A140" s="16"/>
      <c r="B140" s="12" t="s">
        <v>231</v>
      </c>
      <c r="C140" s="29">
        <f t="shared" si="18"/>
        <v>6</v>
      </c>
      <c r="D140" s="29">
        <v>6</v>
      </c>
      <c r="E140" s="29">
        <v>0</v>
      </c>
      <c r="F140" s="29">
        <v>0</v>
      </c>
      <c r="G140" s="29">
        <f>SUM(H140:J140)</f>
        <v>6</v>
      </c>
      <c r="H140" s="29">
        <v>6</v>
      </c>
      <c r="I140" s="29">
        <v>0</v>
      </c>
      <c r="J140" s="29">
        <v>0</v>
      </c>
      <c r="K140" s="37">
        <f t="shared" si="19"/>
        <v>1</v>
      </c>
      <c r="L140" s="19"/>
    </row>
    <row r="141" spans="1:12" ht="51" customHeight="1">
      <c r="A141" s="16"/>
      <c r="B141" s="12" t="s">
        <v>232</v>
      </c>
      <c r="C141" s="29">
        <f t="shared" si="18"/>
        <v>20.5</v>
      </c>
      <c r="D141" s="29">
        <v>20.5</v>
      </c>
      <c r="E141" s="29">
        <v>0</v>
      </c>
      <c r="F141" s="29">
        <v>0</v>
      </c>
      <c r="G141" s="29">
        <f>SUM(H141:J141)</f>
        <v>20.5</v>
      </c>
      <c r="H141" s="29">
        <v>20.5</v>
      </c>
      <c r="I141" s="29">
        <v>0</v>
      </c>
      <c r="J141" s="29">
        <v>0</v>
      </c>
      <c r="K141" s="37">
        <f t="shared" si="19"/>
        <v>1</v>
      </c>
      <c r="L141" s="19"/>
    </row>
    <row r="142" spans="1:12" ht="50.25" customHeight="1">
      <c r="A142" s="16"/>
      <c r="B142" s="12" t="s">
        <v>233</v>
      </c>
      <c r="C142" s="29">
        <f t="shared" si="18"/>
        <v>8</v>
      </c>
      <c r="D142" s="29">
        <v>8</v>
      </c>
      <c r="E142" s="29">
        <v>0</v>
      </c>
      <c r="F142" s="29">
        <v>0</v>
      </c>
      <c r="G142" s="29">
        <f>SUM(H142:J142)</f>
        <v>8</v>
      </c>
      <c r="H142" s="29">
        <v>8</v>
      </c>
      <c r="I142" s="29">
        <v>0</v>
      </c>
      <c r="J142" s="29">
        <v>0</v>
      </c>
      <c r="K142" s="11">
        <f t="shared" si="19"/>
        <v>1</v>
      </c>
      <c r="L142" s="19"/>
    </row>
    <row r="143" spans="1:16" ht="21" customHeight="1">
      <c r="A143" s="43" t="s">
        <v>134</v>
      </c>
      <c r="B143" s="89" t="s">
        <v>82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1"/>
      <c r="P143" s="25"/>
    </row>
    <row r="144" spans="1:12" ht="32.25" customHeight="1">
      <c r="A144" s="16"/>
      <c r="B144" s="12" t="s">
        <v>83</v>
      </c>
      <c r="C144" s="29">
        <f>SUM(C147:C150)</f>
        <v>38.5</v>
      </c>
      <c r="D144" s="29">
        <v>38.5</v>
      </c>
      <c r="E144" s="29">
        <f aca="true" t="shared" si="20" ref="E144:J144">SUM(E147:E150)</f>
        <v>0</v>
      </c>
      <c r="F144" s="29">
        <f t="shared" si="20"/>
        <v>0</v>
      </c>
      <c r="G144" s="29">
        <f t="shared" si="20"/>
        <v>38.5</v>
      </c>
      <c r="H144" s="29">
        <v>38.5</v>
      </c>
      <c r="I144" s="29">
        <f t="shared" si="20"/>
        <v>0</v>
      </c>
      <c r="J144" s="29">
        <f t="shared" si="20"/>
        <v>0</v>
      </c>
      <c r="K144" s="11">
        <f>G144/C144</f>
        <v>1</v>
      </c>
      <c r="L144" s="19"/>
    </row>
    <row r="145" spans="1:12" ht="17.25" customHeight="1">
      <c r="A145" s="16"/>
      <c r="B145" s="80" t="s">
        <v>84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2"/>
    </row>
    <row r="146" spans="1:12" ht="15.75" customHeight="1">
      <c r="A146" s="16"/>
      <c r="B146" s="80" t="s">
        <v>234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2"/>
    </row>
    <row r="147" spans="1:12" ht="69.75" customHeight="1">
      <c r="A147" s="16"/>
      <c r="B147" s="12" t="s">
        <v>235</v>
      </c>
      <c r="C147" s="29">
        <f>SUM(D147:F147)</f>
        <v>7</v>
      </c>
      <c r="D147" s="29">
        <v>7</v>
      </c>
      <c r="E147" s="29">
        <v>0</v>
      </c>
      <c r="F147" s="29">
        <v>0</v>
      </c>
      <c r="G147" s="29">
        <f>SUM(H147:J147)</f>
        <v>7</v>
      </c>
      <c r="H147" s="29">
        <v>7</v>
      </c>
      <c r="I147" s="29">
        <v>0</v>
      </c>
      <c r="J147" s="29">
        <v>0</v>
      </c>
      <c r="K147" s="11">
        <f>G147/C147</f>
        <v>1</v>
      </c>
      <c r="L147" s="17"/>
    </row>
    <row r="148" spans="1:12" ht="68.25" customHeight="1">
      <c r="A148" s="16"/>
      <c r="B148" s="12" t="s">
        <v>237</v>
      </c>
      <c r="C148" s="29">
        <f>SUM(D148:F148)</f>
        <v>10</v>
      </c>
      <c r="D148" s="29">
        <v>10</v>
      </c>
      <c r="E148" s="29">
        <v>0</v>
      </c>
      <c r="F148" s="29">
        <v>0</v>
      </c>
      <c r="G148" s="29">
        <f>SUM(H148:J148)</f>
        <v>10</v>
      </c>
      <c r="H148" s="29">
        <v>10</v>
      </c>
      <c r="I148" s="29">
        <v>0</v>
      </c>
      <c r="J148" s="29">
        <v>0</v>
      </c>
      <c r="K148" s="11">
        <f>G148/C148</f>
        <v>1</v>
      </c>
      <c r="L148" s="17"/>
    </row>
    <row r="149" spans="1:12" ht="47.25" customHeight="1">
      <c r="A149" s="16"/>
      <c r="B149" s="12" t="s">
        <v>236</v>
      </c>
      <c r="C149" s="29">
        <f>SUM(D149:F149)</f>
        <v>15.5</v>
      </c>
      <c r="D149" s="29">
        <v>15.5</v>
      </c>
      <c r="E149" s="29">
        <v>0</v>
      </c>
      <c r="F149" s="29">
        <v>0</v>
      </c>
      <c r="G149" s="29">
        <f>SUM(H149:J149)</f>
        <v>15.5</v>
      </c>
      <c r="H149" s="29">
        <v>15.5</v>
      </c>
      <c r="I149" s="29">
        <v>0</v>
      </c>
      <c r="J149" s="29">
        <v>0</v>
      </c>
      <c r="K149" s="11">
        <f>G149/C149</f>
        <v>1</v>
      </c>
      <c r="L149" s="18"/>
    </row>
    <row r="150" spans="1:12" ht="49.5" customHeight="1">
      <c r="A150" s="16"/>
      <c r="B150" s="12" t="s">
        <v>238</v>
      </c>
      <c r="C150" s="29">
        <f>SUM(D150:F150)</f>
        <v>6</v>
      </c>
      <c r="D150" s="13">
        <v>6</v>
      </c>
      <c r="E150" s="13">
        <v>0</v>
      </c>
      <c r="F150" s="13">
        <v>0</v>
      </c>
      <c r="G150" s="29">
        <f>SUM(H150:J150)</f>
        <v>6</v>
      </c>
      <c r="H150" s="13">
        <v>6</v>
      </c>
      <c r="I150" s="13">
        <v>0</v>
      </c>
      <c r="J150" s="13">
        <v>0</v>
      </c>
      <c r="K150" s="71">
        <f>G150/C150</f>
        <v>1</v>
      </c>
      <c r="L150" s="38"/>
    </row>
    <row r="151" spans="1:12" ht="15.75">
      <c r="A151" s="43" t="s">
        <v>135</v>
      </c>
      <c r="B151" s="74" t="s">
        <v>85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6"/>
    </row>
    <row r="152" spans="1:12" ht="33.75" customHeight="1">
      <c r="A152" s="16"/>
      <c r="B152" s="12" t="s">
        <v>86</v>
      </c>
      <c r="C152" s="13">
        <f>SUM(C155:C161)</f>
        <v>55.5</v>
      </c>
      <c r="D152" s="13">
        <f aca="true" t="shared" si="21" ref="D152:J152">SUM(D155:D161)</f>
        <v>55.5</v>
      </c>
      <c r="E152" s="13">
        <f t="shared" si="21"/>
        <v>0</v>
      </c>
      <c r="F152" s="13">
        <f t="shared" si="21"/>
        <v>0</v>
      </c>
      <c r="G152" s="13">
        <f>H152+I152+J152</f>
        <v>33.5</v>
      </c>
      <c r="H152" s="13">
        <f>H155+H156+H157+H158+H159+H160+H161</f>
        <v>33.5</v>
      </c>
      <c r="I152" s="13">
        <f t="shared" si="21"/>
        <v>0</v>
      </c>
      <c r="J152" s="13">
        <f t="shared" si="21"/>
        <v>0</v>
      </c>
      <c r="K152" s="11">
        <f>G152/C152</f>
        <v>0.6036036036036037</v>
      </c>
      <c r="L152" s="38"/>
    </row>
    <row r="153" spans="1:12" ht="21.75" customHeight="1">
      <c r="A153" s="16"/>
      <c r="B153" s="77" t="s">
        <v>87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9"/>
    </row>
    <row r="154" spans="1:12" ht="34.5" customHeight="1">
      <c r="A154" s="16"/>
      <c r="B154" s="80" t="s">
        <v>239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2"/>
    </row>
    <row r="155" spans="1:12" ht="55.5" customHeight="1">
      <c r="A155" s="16"/>
      <c r="B155" s="12" t="s">
        <v>240</v>
      </c>
      <c r="C155" s="13">
        <f aca="true" t="shared" si="22" ref="C155:C161">SUM(D155:F155)</f>
        <v>7</v>
      </c>
      <c r="D155" s="13">
        <v>7</v>
      </c>
      <c r="E155" s="13">
        <v>0</v>
      </c>
      <c r="F155" s="13">
        <v>0</v>
      </c>
      <c r="G155" s="13">
        <f aca="true" t="shared" si="23" ref="G155:G161">SUM(H155:J155)</f>
        <v>5</v>
      </c>
      <c r="H155" s="13">
        <v>5</v>
      </c>
      <c r="I155" s="13">
        <v>0</v>
      </c>
      <c r="J155" s="13">
        <v>0</v>
      </c>
      <c r="K155" s="17">
        <f aca="true" t="shared" si="24" ref="K155:K161">G155/C155</f>
        <v>0.7142857142857143</v>
      </c>
      <c r="L155" s="16"/>
    </row>
    <row r="156" spans="1:12" ht="63" customHeight="1">
      <c r="A156" s="16"/>
      <c r="B156" s="12" t="s">
        <v>241</v>
      </c>
      <c r="C156" s="13">
        <f t="shared" si="22"/>
        <v>11</v>
      </c>
      <c r="D156" s="13">
        <v>11</v>
      </c>
      <c r="E156" s="13">
        <v>0</v>
      </c>
      <c r="F156" s="13">
        <v>0</v>
      </c>
      <c r="G156" s="13">
        <f t="shared" si="23"/>
        <v>0</v>
      </c>
      <c r="H156" s="13">
        <v>0</v>
      </c>
      <c r="I156" s="13">
        <v>0</v>
      </c>
      <c r="J156" s="13">
        <v>0</v>
      </c>
      <c r="K156" s="17">
        <f t="shared" si="24"/>
        <v>0</v>
      </c>
      <c r="L156" s="16"/>
    </row>
    <row r="157" spans="1:12" ht="66.75" customHeight="1">
      <c r="A157" s="16"/>
      <c r="B157" s="12" t="s">
        <v>242</v>
      </c>
      <c r="C157" s="13">
        <f t="shared" si="22"/>
        <v>5</v>
      </c>
      <c r="D157" s="13">
        <v>5</v>
      </c>
      <c r="E157" s="13">
        <v>0</v>
      </c>
      <c r="F157" s="13">
        <v>0</v>
      </c>
      <c r="G157" s="13">
        <f t="shared" si="23"/>
        <v>5</v>
      </c>
      <c r="H157" s="13">
        <v>5</v>
      </c>
      <c r="I157" s="13">
        <v>0</v>
      </c>
      <c r="J157" s="13">
        <v>0</v>
      </c>
      <c r="K157" s="17">
        <f t="shared" si="24"/>
        <v>1</v>
      </c>
      <c r="L157" s="16"/>
    </row>
    <row r="158" spans="1:12" ht="67.5" customHeight="1">
      <c r="A158" s="16"/>
      <c r="B158" s="12" t="s">
        <v>243</v>
      </c>
      <c r="C158" s="13">
        <f t="shared" si="22"/>
        <v>5</v>
      </c>
      <c r="D158" s="13">
        <v>5</v>
      </c>
      <c r="E158" s="13">
        <v>0</v>
      </c>
      <c r="F158" s="13">
        <v>0</v>
      </c>
      <c r="G158" s="13">
        <f t="shared" si="23"/>
        <v>5</v>
      </c>
      <c r="H158" s="13">
        <v>5</v>
      </c>
      <c r="I158" s="13">
        <v>0</v>
      </c>
      <c r="J158" s="13">
        <v>0</v>
      </c>
      <c r="K158" s="17">
        <f t="shared" si="24"/>
        <v>1</v>
      </c>
      <c r="L158" s="16"/>
    </row>
    <row r="159" spans="1:12" ht="52.5" customHeight="1">
      <c r="A159" s="16"/>
      <c r="B159" s="12" t="s">
        <v>244</v>
      </c>
      <c r="C159" s="13">
        <f t="shared" si="22"/>
        <v>17</v>
      </c>
      <c r="D159" s="13">
        <v>17</v>
      </c>
      <c r="E159" s="13">
        <v>0</v>
      </c>
      <c r="F159" s="13">
        <v>0</v>
      </c>
      <c r="G159" s="13">
        <f t="shared" si="23"/>
        <v>8</v>
      </c>
      <c r="H159" s="13">
        <v>8</v>
      </c>
      <c r="I159" s="13">
        <v>0</v>
      </c>
      <c r="J159" s="13">
        <v>0</v>
      </c>
      <c r="K159" s="17">
        <f t="shared" si="24"/>
        <v>0.47058823529411764</v>
      </c>
      <c r="L159" s="16"/>
    </row>
    <row r="160" spans="1:12" ht="45.75" customHeight="1">
      <c r="A160" s="16"/>
      <c r="B160" s="12" t="s">
        <v>245</v>
      </c>
      <c r="C160" s="13">
        <f t="shared" si="22"/>
        <v>1</v>
      </c>
      <c r="D160" s="13">
        <v>1</v>
      </c>
      <c r="E160" s="13">
        <v>0</v>
      </c>
      <c r="F160" s="13">
        <v>0</v>
      </c>
      <c r="G160" s="13">
        <f t="shared" si="23"/>
        <v>1</v>
      </c>
      <c r="H160" s="13">
        <v>1</v>
      </c>
      <c r="I160" s="13">
        <v>0</v>
      </c>
      <c r="J160" s="13">
        <v>0</v>
      </c>
      <c r="K160" s="17">
        <f t="shared" si="24"/>
        <v>1</v>
      </c>
      <c r="L160" s="16"/>
    </row>
    <row r="161" spans="1:12" ht="62.25" customHeight="1">
      <c r="A161" s="16"/>
      <c r="B161" s="12" t="s">
        <v>246</v>
      </c>
      <c r="C161" s="13">
        <f t="shared" si="22"/>
        <v>9.5</v>
      </c>
      <c r="D161" s="13">
        <v>9.5</v>
      </c>
      <c r="E161" s="13">
        <v>0</v>
      </c>
      <c r="F161" s="13">
        <v>0</v>
      </c>
      <c r="G161" s="13">
        <f t="shared" si="23"/>
        <v>9.5</v>
      </c>
      <c r="H161" s="13">
        <v>9.5</v>
      </c>
      <c r="I161" s="13">
        <v>0</v>
      </c>
      <c r="J161" s="13">
        <v>0</v>
      </c>
      <c r="K161" s="17">
        <f t="shared" si="24"/>
        <v>1</v>
      </c>
      <c r="L161" s="16"/>
    </row>
    <row r="162" spans="1:12" ht="15.75">
      <c r="A162" s="43" t="s">
        <v>136</v>
      </c>
      <c r="B162" s="74" t="s">
        <v>88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6"/>
    </row>
    <row r="163" spans="1:12" ht="59.25" customHeight="1">
      <c r="A163" s="16"/>
      <c r="B163" s="12" t="s">
        <v>89</v>
      </c>
      <c r="C163" s="13">
        <f>SUM(C166:C172)</f>
        <v>324</v>
      </c>
      <c r="D163" s="13">
        <f aca="true" t="shared" si="25" ref="D163:J163">SUM(D166:D172)</f>
        <v>324</v>
      </c>
      <c r="E163" s="13">
        <f t="shared" si="25"/>
        <v>0</v>
      </c>
      <c r="F163" s="13">
        <f t="shared" si="25"/>
        <v>0</v>
      </c>
      <c r="G163" s="13">
        <v>157</v>
      </c>
      <c r="H163" s="13">
        <v>157</v>
      </c>
      <c r="I163" s="13">
        <f t="shared" si="25"/>
        <v>0</v>
      </c>
      <c r="J163" s="13">
        <f t="shared" si="25"/>
        <v>0</v>
      </c>
      <c r="K163" s="11">
        <f>G163/C163</f>
        <v>0.4845679012345679</v>
      </c>
      <c r="L163" s="16"/>
    </row>
    <row r="164" spans="1:12" ht="15.75">
      <c r="A164" s="16"/>
      <c r="B164" s="77" t="s">
        <v>90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9"/>
    </row>
    <row r="165" spans="1:12" ht="36" customHeight="1">
      <c r="A165" s="16"/>
      <c r="B165" s="80" t="s">
        <v>247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2"/>
    </row>
    <row r="166" spans="1:12" ht="119.25" customHeight="1">
      <c r="A166" s="16"/>
      <c r="B166" s="12" t="s">
        <v>248</v>
      </c>
      <c r="C166" s="13">
        <f aca="true" t="shared" si="26" ref="C166:C172">SUM(D166:F166)</f>
        <v>26</v>
      </c>
      <c r="D166" s="13">
        <v>26</v>
      </c>
      <c r="E166" s="13">
        <v>0</v>
      </c>
      <c r="F166" s="13">
        <v>0</v>
      </c>
      <c r="G166" s="13">
        <f aca="true" t="shared" si="27" ref="G166:G172">SUM(H166:J166)</f>
        <v>26</v>
      </c>
      <c r="H166" s="13">
        <v>26</v>
      </c>
      <c r="I166" s="13">
        <v>0</v>
      </c>
      <c r="J166" s="13">
        <v>0</v>
      </c>
      <c r="K166" s="17">
        <f aca="true" t="shared" si="28" ref="K166:K173">G166/C166</f>
        <v>1</v>
      </c>
      <c r="L166" s="16"/>
    </row>
    <row r="167" spans="1:12" ht="60.75" customHeight="1">
      <c r="A167" s="16"/>
      <c r="B167" s="12" t="s">
        <v>249</v>
      </c>
      <c r="C167" s="13">
        <f t="shared" si="26"/>
        <v>5</v>
      </c>
      <c r="D167" s="13">
        <v>5</v>
      </c>
      <c r="E167" s="13">
        <v>0</v>
      </c>
      <c r="F167" s="13">
        <v>0</v>
      </c>
      <c r="G167" s="13">
        <f t="shared" si="27"/>
        <v>0</v>
      </c>
      <c r="H167" s="13">
        <v>0</v>
      </c>
      <c r="I167" s="13">
        <v>0</v>
      </c>
      <c r="J167" s="13">
        <v>0</v>
      </c>
      <c r="K167" s="17">
        <f t="shared" si="28"/>
        <v>0</v>
      </c>
      <c r="L167" s="16"/>
    </row>
    <row r="168" spans="1:12" ht="33.75" customHeight="1">
      <c r="A168" s="16"/>
      <c r="B168" s="12" t="s">
        <v>250</v>
      </c>
      <c r="C168" s="13">
        <f t="shared" si="26"/>
        <v>5</v>
      </c>
      <c r="D168" s="13">
        <v>5</v>
      </c>
      <c r="E168" s="13">
        <v>0</v>
      </c>
      <c r="F168" s="13">
        <v>0</v>
      </c>
      <c r="G168" s="13">
        <f t="shared" si="27"/>
        <v>5</v>
      </c>
      <c r="H168" s="13">
        <v>5</v>
      </c>
      <c r="I168" s="13">
        <v>0</v>
      </c>
      <c r="J168" s="13">
        <v>0</v>
      </c>
      <c r="K168" s="17">
        <f t="shared" si="28"/>
        <v>1</v>
      </c>
      <c r="L168" s="16"/>
    </row>
    <row r="169" spans="1:12" ht="47.25">
      <c r="A169" s="16"/>
      <c r="B169" s="12" t="s">
        <v>251</v>
      </c>
      <c r="C169" s="13">
        <f t="shared" si="26"/>
        <v>5</v>
      </c>
      <c r="D169" s="13">
        <v>5</v>
      </c>
      <c r="E169" s="13">
        <v>0</v>
      </c>
      <c r="F169" s="13">
        <v>0</v>
      </c>
      <c r="G169" s="13">
        <f t="shared" si="27"/>
        <v>5</v>
      </c>
      <c r="H169" s="13">
        <v>5</v>
      </c>
      <c r="I169" s="13">
        <v>0</v>
      </c>
      <c r="J169" s="13">
        <v>0</v>
      </c>
      <c r="K169" s="17">
        <f t="shared" si="28"/>
        <v>1</v>
      </c>
      <c r="L169" s="16"/>
    </row>
    <row r="170" spans="1:12" ht="67.5" customHeight="1">
      <c r="A170" s="16"/>
      <c r="B170" s="12" t="s">
        <v>252</v>
      </c>
      <c r="C170" s="13">
        <f t="shared" si="26"/>
        <v>40</v>
      </c>
      <c r="D170" s="13">
        <v>40</v>
      </c>
      <c r="E170" s="13">
        <v>0</v>
      </c>
      <c r="F170" s="13">
        <v>0</v>
      </c>
      <c r="G170" s="13">
        <f t="shared" si="27"/>
        <v>40</v>
      </c>
      <c r="H170" s="13">
        <v>40</v>
      </c>
      <c r="I170" s="13">
        <v>0</v>
      </c>
      <c r="J170" s="13">
        <v>0</v>
      </c>
      <c r="K170" s="17">
        <f t="shared" si="28"/>
        <v>1</v>
      </c>
      <c r="L170" s="16"/>
    </row>
    <row r="171" spans="1:12" ht="108.75" customHeight="1">
      <c r="A171" s="16"/>
      <c r="B171" s="12" t="s">
        <v>253</v>
      </c>
      <c r="C171" s="13">
        <f t="shared" si="26"/>
        <v>13</v>
      </c>
      <c r="D171" s="13">
        <v>13</v>
      </c>
      <c r="E171" s="13">
        <v>0</v>
      </c>
      <c r="F171" s="13">
        <v>0</v>
      </c>
      <c r="G171" s="13">
        <f t="shared" si="27"/>
        <v>13</v>
      </c>
      <c r="H171" s="13">
        <v>13</v>
      </c>
      <c r="I171" s="13">
        <v>0</v>
      </c>
      <c r="J171" s="13">
        <v>0</v>
      </c>
      <c r="K171" s="17">
        <f t="shared" si="28"/>
        <v>1</v>
      </c>
      <c r="L171" s="16"/>
    </row>
    <row r="172" spans="1:12" ht="63">
      <c r="A172" s="16"/>
      <c r="B172" s="12" t="s">
        <v>254</v>
      </c>
      <c r="C172" s="13">
        <f t="shared" si="26"/>
        <v>230</v>
      </c>
      <c r="D172" s="13">
        <v>230</v>
      </c>
      <c r="E172" s="13">
        <v>0</v>
      </c>
      <c r="F172" s="13">
        <v>0</v>
      </c>
      <c r="G172" s="13">
        <f t="shared" si="27"/>
        <v>68</v>
      </c>
      <c r="H172" s="13">
        <v>68</v>
      </c>
      <c r="I172" s="13">
        <v>0</v>
      </c>
      <c r="J172" s="13">
        <v>0</v>
      </c>
      <c r="K172" s="17">
        <f t="shared" si="28"/>
        <v>0.2956521739130435</v>
      </c>
      <c r="L172" s="16"/>
    </row>
    <row r="173" spans="1:12" ht="69" customHeight="1">
      <c r="A173" s="48" t="s">
        <v>91</v>
      </c>
      <c r="B173" s="49" t="s">
        <v>92</v>
      </c>
      <c r="C173" s="50">
        <f>SUM(C175+C185+C192+C200)</f>
        <v>26365.9</v>
      </c>
      <c r="D173" s="50">
        <f aca="true" t="shared" si="29" ref="D173:J173">SUM(D175+D185+D192+D200)</f>
        <v>26365.9</v>
      </c>
      <c r="E173" s="50">
        <f t="shared" si="29"/>
        <v>0</v>
      </c>
      <c r="F173" s="50">
        <f t="shared" si="29"/>
        <v>0</v>
      </c>
      <c r="G173" s="50">
        <f t="shared" si="29"/>
        <v>26049.1</v>
      </c>
      <c r="H173" s="50">
        <f t="shared" si="29"/>
        <v>26049.1</v>
      </c>
      <c r="I173" s="50">
        <f t="shared" si="29"/>
        <v>0</v>
      </c>
      <c r="J173" s="50">
        <f t="shared" si="29"/>
        <v>0</v>
      </c>
      <c r="K173" s="51">
        <f t="shared" si="28"/>
        <v>0.9879844799532729</v>
      </c>
      <c r="L173" s="57"/>
    </row>
    <row r="174" spans="1:12" ht="15.75">
      <c r="A174" s="43" t="s">
        <v>137</v>
      </c>
      <c r="B174" s="74" t="s">
        <v>93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6"/>
    </row>
    <row r="175" spans="1:12" ht="47.25">
      <c r="A175" s="16"/>
      <c r="B175" s="12" t="s">
        <v>94</v>
      </c>
      <c r="C175" s="13">
        <f>SUM(D175)</f>
        <v>25126.9</v>
      </c>
      <c r="D175" s="13">
        <f>D178+D180+D181+D183</f>
        <v>25126.9</v>
      </c>
      <c r="E175" s="13">
        <f aca="true" t="shared" si="30" ref="E175:J175">SUM(E178+E180+E181+E183)</f>
        <v>0</v>
      </c>
      <c r="F175" s="13">
        <f t="shared" si="30"/>
        <v>0</v>
      </c>
      <c r="G175" s="13">
        <f>SUM(H175)</f>
        <v>25126.9</v>
      </c>
      <c r="H175" s="13">
        <f>H178+H180+H181+H183</f>
        <v>25126.9</v>
      </c>
      <c r="I175" s="13">
        <f t="shared" si="30"/>
        <v>0</v>
      </c>
      <c r="J175" s="13">
        <f t="shared" si="30"/>
        <v>0</v>
      </c>
      <c r="K175" s="11">
        <f>G175/C175</f>
        <v>1</v>
      </c>
      <c r="L175" s="16"/>
    </row>
    <row r="176" spans="1:12" ht="15.75">
      <c r="A176" s="16"/>
      <c r="B176" s="77" t="s">
        <v>95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9"/>
    </row>
    <row r="177" spans="1:12" ht="15.75">
      <c r="A177" s="16"/>
      <c r="B177" s="77" t="s">
        <v>255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9"/>
    </row>
    <row r="178" spans="1:12" ht="47.25">
      <c r="A178" s="16"/>
      <c r="B178" s="12" t="s">
        <v>256</v>
      </c>
      <c r="C178" s="13">
        <f>SUM(D178:F178)</f>
        <v>2000</v>
      </c>
      <c r="D178" s="13">
        <v>2000</v>
      </c>
      <c r="E178" s="13">
        <v>0</v>
      </c>
      <c r="F178" s="13">
        <v>0</v>
      </c>
      <c r="G178" s="13">
        <f>SUM(H178:J178)</f>
        <v>2000</v>
      </c>
      <c r="H178" s="13">
        <v>2000</v>
      </c>
      <c r="I178" s="13">
        <v>0</v>
      </c>
      <c r="J178" s="13">
        <v>0</v>
      </c>
      <c r="K178" s="13"/>
      <c r="L178" s="16"/>
    </row>
    <row r="179" spans="1:12" ht="15.75">
      <c r="A179" s="16"/>
      <c r="B179" s="77" t="s">
        <v>257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9"/>
    </row>
    <row r="180" spans="1:12" ht="37.5" customHeight="1">
      <c r="A180" s="16"/>
      <c r="B180" s="12" t="s">
        <v>258</v>
      </c>
      <c r="C180" s="13">
        <f>SUM(D180:F180)</f>
        <v>3200.7</v>
      </c>
      <c r="D180" s="13">
        <v>3200.7</v>
      </c>
      <c r="E180" s="13">
        <v>0</v>
      </c>
      <c r="F180" s="13">
        <v>0</v>
      </c>
      <c r="G180" s="13">
        <f>SUM(H180:J180)</f>
        <v>3200.7</v>
      </c>
      <c r="H180" s="13">
        <v>3200.7</v>
      </c>
      <c r="I180" s="13">
        <v>0</v>
      </c>
      <c r="J180" s="13">
        <v>0</v>
      </c>
      <c r="K180" s="13"/>
      <c r="L180" s="16"/>
    </row>
    <row r="181" spans="1:12" ht="82.5" customHeight="1">
      <c r="A181" s="16"/>
      <c r="B181" s="12" t="s">
        <v>259</v>
      </c>
      <c r="C181" s="13">
        <f>SUM(D181:F181)</f>
        <v>6092.6</v>
      </c>
      <c r="D181" s="13">
        <v>6092.6</v>
      </c>
      <c r="E181" s="13">
        <v>0</v>
      </c>
      <c r="F181" s="13">
        <v>0</v>
      </c>
      <c r="G181" s="13">
        <f>SUM(H181:J181)</f>
        <v>6092.6</v>
      </c>
      <c r="H181" s="13">
        <v>6092.6</v>
      </c>
      <c r="I181" s="13">
        <v>0</v>
      </c>
      <c r="J181" s="13">
        <v>0</v>
      </c>
      <c r="K181" s="13"/>
      <c r="L181" s="16"/>
    </row>
    <row r="182" spans="1:12" ht="15.75">
      <c r="A182" s="16"/>
      <c r="B182" s="77" t="s">
        <v>260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9"/>
    </row>
    <row r="183" spans="1:12" ht="31.5">
      <c r="A183" s="16"/>
      <c r="B183" s="12" t="s">
        <v>261</v>
      </c>
      <c r="C183" s="13">
        <f>SUM(D183:F183)</f>
        <v>13833.6</v>
      </c>
      <c r="D183" s="13">
        <v>13833.6</v>
      </c>
      <c r="E183" s="13">
        <v>0</v>
      </c>
      <c r="F183" s="13">
        <v>0</v>
      </c>
      <c r="G183" s="13">
        <f>SUM(H183:J183)</f>
        <v>13833.6</v>
      </c>
      <c r="H183" s="13">
        <v>13833.6</v>
      </c>
      <c r="I183" s="13">
        <v>0</v>
      </c>
      <c r="J183" s="13">
        <v>0</v>
      </c>
      <c r="K183" s="13"/>
      <c r="L183" s="16"/>
    </row>
    <row r="184" spans="1:12" ht="15.75">
      <c r="A184" s="43" t="s">
        <v>138</v>
      </c>
      <c r="B184" s="74" t="s">
        <v>96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6"/>
    </row>
    <row r="185" spans="1:12" ht="31.5">
      <c r="A185" s="16"/>
      <c r="B185" s="12" t="s">
        <v>97</v>
      </c>
      <c r="C185" s="13">
        <f>SUM(D185)</f>
        <v>600</v>
      </c>
      <c r="D185" s="13">
        <f>D188+D190</f>
        <v>600</v>
      </c>
      <c r="E185" s="13">
        <f aca="true" t="shared" si="31" ref="E185:J185">SUM(E188+E190)</f>
        <v>0</v>
      </c>
      <c r="F185" s="13">
        <f t="shared" si="31"/>
        <v>0</v>
      </c>
      <c r="G185" s="13">
        <f>SUM(H185)</f>
        <v>448.6</v>
      </c>
      <c r="H185" s="13">
        <f>H188+H190</f>
        <v>448.6</v>
      </c>
      <c r="I185" s="13">
        <f t="shared" si="31"/>
        <v>0</v>
      </c>
      <c r="J185" s="13">
        <f t="shared" si="31"/>
        <v>0</v>
      </c>
      <c r="K185" s="11">
        <f>G185/C185</f>
        <v>0.7476666666666667</v>
      </c>
      <c r="L185" s="16"/>
    </row>
    <row r="186" spans="1:12" ht="15.75">
      <c r="A186" s="16"/>
      <c r="B186" s="77" t="s">
        <v>98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9"/>
    </row>
    <row r="187" spans="1:12" ht="15.75">
      <c r="A187" s="16"/>
      <c r="B187" s="77" t="s">
        <v>262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9"/>
    </row>
    <row r="188" spans="1:12" ht="47.25">
      <c r="A188" s="16"/>
      <c r="B188" s="12" t="s">
        <v>263</v>
      </c>
      <c r="C188" s="13">
        <f>SUM(D188:F188)</f>
        <v>524</v>
      </c>
      <c r="D188" s="13">
        <v>524</v>
      </c>
      <c r="E188" s="13">
        <v>0</v>
      </c>
      <c r="F188" s="13">
        <v>0</v>
      </c>
      <c r="G188" s="13">
        <f>SUM(H188:J188)</f>
        <v>372.7</v>
      </c>
      <c r="H188" s="13">
        <v>372.7</v>
      </c>
      <c r="I188" s="13">
        <v>0</v>
      </c>
      <c r="J188" s="13">
        <v>0</v>
      </c>
      <c r="K188" s="13"/>
      <c r="L188" s="16"/>
    </row>
    <row r="189" spans="1:12" ht="15.75">
      <c r="A189" s="16"/>
      <c r="B189" s="77" t="s">
        <v>264</v>
      </c>
      <c r="C189" s="78"/>
      <c r="D189" s="78"/>
      <c r="E189" s="78"/>
      <c r="F189" s="78"/>
      <c r="G189" s="78"/>
      <c r="H189" s="78"/>
      <c r="I189" s="78"/>
      <c r="J189" s="78"/>
      <c r="K189" s="79"/>
      <c r="L189" s="16"/>
    </row>
    <row r="190" spans="1:12" ht="63">
      <c r="A190" s="16"/>
      <c r="B190" s="12" t="s">
        <v>99</v>
      </c>
      <c r="C190" s="13">
        <f>SUM(D190:F190)</f>
        <v>76</v>
      </c>
      <c r="D190" s="13">
        <v>76</v>
      </c>
      <c r="E190" s="13">
        <v>0</v>
      </c>
      <c r="F190" s="13">
        <v>0</v>
      </c>
      <c r="G190" s="13">
        <f>SUM(H190:J190)</f>
        <v>75.9</v>
      </c>
      <c r="H190" s="13">
        <v>75.9</v>
      </c>
      <c r="I190" s="13">
        <v>0</v>
      </c>
      <c r="J190" s="13">
        <v>0</v>
      </c>
      <c r="K190" s="13"/>
      <c r="L190" s="16"/>
    </row>
    <row r="191" spans="1:12" ht="15.75" customHeight="1">
      <c r="A191" s="43" t="s">
        <v>139</v>
      </c>
      <c r="B191" s="89" t="s">
        <v>100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1"/>
    </row>
    <row r="192" spans="1:12" ht="47.25">
      <c r="A192" s="16"/>
      <c r="B192" s="12" t="s">
        <v>101</v>
      </c>
      <c r="C192" s="29">
        <f>SUM(D192)</f>
        <v>419</v>
      </c>
      <c r="D192" s="29">
        <f>D195+D196+D198</f>
        <v>419</v>
      </c>
      <c r="E192" s="29">
        <f aca="true" t="shared" si="32" ref="E192:J192">SUM(E195+E196+E198)</f>
        <v>0</v>
      </c>
      <c r="F192" s="29">
        <f t="shared" si="32"/>
        <v>0</v>
      </c>
      <c r="G192" s="29">
        <f>SUM(H192)</f>
        <v>266</v>
      </c>
      <c r="H192" s="29">
        <f>H195+H196+H198</f>
        <v>266</v>
      </c>
      <c r="I192" s="29">
        <f t="shared" si="32"/>
        <v>0</v>
      </c>
      <c r="J192" s="29">
        <f t="shared" si="32"/>
        <v>0</v>
      </c>
      <c r="K192" s="11">
        <f>G192/C192</f>
        <v>0.6348448687350835</v>
      </c>
      <c r="L192" s="16"/>
    </row>
    <row r="193" spans="1:12" ht="30" customHeight="1">
      <c r="A193" s="16"/>
      <c r="B193" s="80" t="s">
        <v>102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2"/>
    </row>
    <row r="194" spans="1:12" ht="15.75">
      <c r="A194" s="16"/>
      <c r="B194" s="77" t="s">
        <v>265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9"/>
    </row>
    <row r="195" spans="1:12" ht="75.75" customHeight="1">
      <c r="A195" s="16"/>
      <c r="B195" s="12" t="s">
        <v>266</v>
      </c>
      <c r="C195" s="13">
        <f>SUM(D195:F195)</f>
        <v>50</v>
      </c>
      <c r="D195" s="13">
        <v>50</v>
      </c>
      <c r="E195" s="13">
        <v>0</v>
      </c>
      <c r="F195" s="13">
        <v>0</v>
      </c>
      <c r="G195" s="13">
        <f>SUM(H195:J195)</f>
        <v>50</v>
      </c>
      <c r="H195" s="13">
        <v>50</v>
      </c>
      <c r="I195" s="13">
        <v>0</v>
      </c>
      <c r="J195" s="13">
        <v>0</v>
      </c>
      <c r="K195" s="16"/>
      <c r="L195" s="16"/>
    </row>
    <row r="196" spans="1:12" ht="63">
      <c r="A196" s="16"/>
      <c r="B196" s="12" t="s">
        <v>267</v>
      </c>
      <c r="C196" s="13">
        <f>SUM(D196:F196)</f>
        <v>261.5</v>
      </c>
      <c r="D196" s="13">
        <v>261.5</v>
      </c>
      <c r="E196" s="13">
        <v>0</v>
      </c>
      <c r="F196" s="13">
        <v>0</v>
      </c>
      <c r="G196" s="13">
        <f>SUM(H196:J196)</f>
        <v>108.5</v>
      </c>
      <c r="H196" s="13">
        <v>108.5</v>
      </c>
      <c r="I196" s="13">
        <v>0</v>
      </c>
      <c r="J196" s="13">
        <v>0</v>
      </c>
      <c r="K196" s="16"/>
      <c r="L196" s="16"/>
    </row>
    <row r="197" spans="1:12" ht="15.75">
      <c r="A197" s="16"/>
      <c r="B197" s="77" t="s">
        <v>268</v>
      </c>
      <c r="C197" s="78"/>
      <c r="D197" s="78"/>
      <c r="E197" s="78"/>
      <c r="F197" s="78"/>
      <c r="G197" s="78"/>
      <c r="H197" s="78"/>
      <c r="I197" s="78"/>
      <c r="J197" s="78"/>
      <c r="K197" s="79"/>
      <c r="L197" s="16"/>
    </row>
    <row r="198" spans="1:12" ht="63" customHeight="1">
      <c r="A198" s="16"/>
      <c r="B198" s="12" t="s">
        <v>269</v>
      </c>
      <c r="C198" s="13">
        <f>SUM(D198:F199)</f>
        <v>107.5</v>
      </c>
      <c r="D198" s="13">
        <v>107.5</v>
      </c>
      <c r="E198" s="13">
        <v>0</v>
      </c>
      <c r="F198" s="13">
        <v>0</v>
      </c>
      <c r="G198" s="13">
        <f>SUM(H198:J198)</f>
        <v>107.5</v>
      </c>
      <c r="H198" s="13">
        <v>107.5</v>
      </c>
      <c r="I198" s="13">
        <v>0</v>
      </c>
      <c r="J198" s="13">
        <v>0</v>
      </c>
      <c r="K198" s="16"/>
      <c r="L198" s="16"/>
    </row>
    <row r="199" spans="1:12" ht="15.75">
      <c r="A199" s="43" t="s">
        <v>140</v>
      </c>
      <c r="B199" s="74" t="s">
        <v>103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6"/>
    </row>
    <row r="200" spans="1:12" ht="63">
      <c r="A200" s="16"/>
      <c r="B200" s="12" t="s">
        <v>104</v>
      </c>
      <c r="C200" s="13">
        <f>D200+E200+F200</f>
        <v>220</v>
      </c>
      <c r="D200" s="13">
        <f>D203+D205</f>
        <v>220</v>
      </c>
      <c r="E200" s="13">
        <f aca="true" t="shared" si="33" ref="E200:J200">SUM(E203+E205)</f>
        <v>0</v>
      </c>
      <c r="F200" s="13">
        <f t="shared" si="33"/>
        <v>0</v>
      </c>
      <c r="G200" s="13">
        <f>H200+I200+J200</f>
        <v>207.6</v>
      </c>
      <c r="H200" s="13">
        <f>H203+H205</f>
        <v>207.6</v>
      </c>
      <c r="I200" s="13">
        <f t="shared" si="33"/>
        <v>0</v>
      </c>
      <c r="J200" s="13">
        <f t="shared" si="33"/>
        <v>0</v>
      </c>
      <c r="K200" s="11">
        <f>G200/C200</f>
        <v>0.9436363636363636</v>
      </c>
      <c r="L200" s="16"/>
    </row>
    <row r="201" spans="1:12" ht="15.75">
      <c r="A201" s="16"/>
      <c r="B201" s="77" t="s">
        <v>105</v>
      </c>
      <c r="C201" s="78"/>
      <c r="D201" s="78"/>
      <c r="E201" s="78"/>
      <c r="F201" s="78"/>
      <c r="G201" s="78"/>
      <c r="H201" s="78"/>
      <c r="I201" s="78"/>
      <c r="J201" s="78"/>
      <c r="K201" s="79"/>
      <c r="L201" s="16"/>
    </row>
    <row r="202" spans="1:12" ht="15.75">
      <c r="A202" s="16"/>
      <c r="B202" s="77" t="s">
        <v>270</v>
      </c>
      <c r="C202" s="78"/>
      <c r="D202" s="78"/>
      <c r="E202" s="78"/>
      <c r="F202" s="78"/>
      <c r="G202" s="78"/>
      <c r="H202" s="78"/>
      <c r="I202" s="78"/>
      <c r="J202" s="78"/>
      <c r="K202" s="79"/>
      <c r="L202" s="16"/>
    </row>
    <row r="203" spans="1:12" ht="47.25">
      <c r="A203" s="16"/>
      <c r="B203" s="12" t="s">
        <v>271</v>
      </c>
      <c r="C203" s="13">
        <f>SUM(D203:F203)</f>
        <v>39.5</v>
      </c>
      <c r="D203" s="13">
        <v>39.5</v>
      </c>
      <c r="E203" s="13">
        <v>0</v>
      </c>
      <c r="F203" s="13">
        <v>0</v>
      </c>
      <c r="G203" s="13">
        <f>SUM(H203:J203)</f>
        <v>27.1</v>
      </c>
      <c r="H203" s="13">
        <v>27.1</v>
      </c>
      <c r="I203" s="13">
        <v>0</v>
      </c>
      <c r="J203" s="13">
        <v>0</v>
      </c>
      <c r="K203" s="13"/>
      <c r="L203" s="16"/>
    </row>
    <row r="204" spans="1:12" ht="48.75" customHeight="1">
      <c r="A204" s="16"/>
      <c r="B204" s="80" t="s">
        <v>272</v>
      </c>
      <c r="C204" s="81"/>
      <c r="D204" s="81"/>
      <c r="E204" s="81"/>
      <c r="F204" s="81"/>
      <c r="G204" s="81"/>
      <c r="H204" s="81"/>
      <c r="I204" s="81"/>
      <c r="J204" s="81"/>
      <c r="K204" s="82"/>
      <c r="L204" s="16"/>
    </row>
    <row r="205" spans="1:12" ht="60" customHeight="1">
      <c r="A205" s="16"/>
      <c r="B205" s="12" t="s">
        <v>273</v>
      </c>
      <c r="C205" s="13">
        <f>SUM(D205:F205)</f>
        <v>180.5</v>
      </c>
      <c r="D205" s="13">
        <v>180.5</v>
      </c>
      <c r="E205" s="13">
        <v>0</v>
      </c>
      <c r="F205" s="13">
        <v>0</v>
      </c>
      <c r="G205" s="13">
        <f>SUM(H205:J205)</f>
        <v>180.5</v>
      </c>
      <c r="H205" s="13">
        <v>180.5</v>
      </c>
      <c r="I205" s="13">
        <v>0</v>
      </c>
      <c r="J205" s="13">
        <v>0</v>
      </c>
      <c r="K205" s="16"/>
      <c r="L205" s="16"/>
    </row>
    <row r="206" spans="1:12" ht="37.5" customHeight="1">
      <c r="A206" s="48" t="s">
        <v>106</v>
      </c>
      <c r="B206" s="49" t="s">
        <v>107</v>
      </c>
      <c r="C206" s="50">
        <f aca="true" t="shared" si="34" ref="C206:J206">SUM(C208+C218+C232+C240)</f>
        <v>86294.4</v>
      </c>
      <c r="D206" s="50">
        <f t="shared" si="34"/>
        <v>86097.6</v>
      </c>
      <c r="E206" s="50">
        <f t="shared" si="34"/>
        <v>196.8</v>
      </c>
      <c r="F206" s="50">
        <f t="shared" si="34"/>
        <v>0</v>
      </c>
      <c r="G206" s="50">
        <f t="shared" si="34"/>
        <v>42223.99999999999</v>
      </c>
      <c r="H206" s="50">
        <f t="shared" si="34"/>
        <v>42223.99999999999</v>
      </c>
      <c r="I206" s="50">
        <f t="shared" si="34"/>
        <v>0</v>
      </c>
      <c r="J206" s="50">
        <f t="shared" si="34"/>
        <v>0</v>
      </c>
      <c r="K206" s="51">
        <f>G206/C206</f>
        <v>0.48930173916268027</v>
      </c>
      <c r="L206" s="57"/>
    </row>
    <row r="207" spans="1:12" ht="15.75">
      <c r="A207" s="43" t="s">
        <v>141</v>
      </c>
      <c r="B207" s="74" t="s">
        <v>108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6"/>
    </row>
    <row r="208" spans="1:12" ht="60.75" customHeight="1">
      <c r="A208" s="16"/>
      <c r="B208" s="12" t="s">
        <v>109</v>
      </c>
      <c r="C208" s="13">
        <f>SUM(C211+C212+C214+C216)</f>
        <v>12084.7</v>
      </c>
      <c r="D208" s="13">
        <f aca="true" t="shared" si="35" ref="D208:J208">SUM(D211+D212+D214+D216)</f>
        <v>12084.7</v>
      </c>
      <c r="E208" s="13">
        <f t="shared" si="35"/>
        <v>0</v>
      </c>
      <c r="F208" s="13">
        <f t="shared" si="35"/>
        <v>0</v>
      </c>
      <c r="G208" s="13">
        <f t="shared" si="35"/>
        <v>11693</v>
      </c>
      <c r="H208" s="13">
        <f t="shared" si="35"/>
        <v>11693</v>
      </c>
      <c r="I208" s="13">
        <f t="shared" si="35"/>
        <v>0</v>
      </c>
      <c r="J208" s="13">
        <f t="shared" si="35"/>
        <v>0</v>
      </c>
      <c r="K208" s="10">
        <f>G208/C208</f>
        <v>0.967587114285005</v>
      </c>
      <c r="L208" s="16"/>
    </row>
    <row r="209" spans="1:12" ht="15.75">
      <c r="A209" s="16"/>
      <c r="B209" s="77" t="s">
        <v>110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9"/>
    </row>
    <row r="210" spans="1:12" ht="15.75">
      <c r="A210" s="16"/>
      <c r="B210" s="77" t="s">
        <v>274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9"/>
    </row>
    <row r="211" spans="1:12" ht="47.25">
      <c r="A211" s="16"/>
      <c r="B211" s="39" t="s">
        <v>275</v>
      </c>
      <c r="C211" s="13">
        <f>SUM(D211:F211)</f>
        <v>3875.5</v>
      </c>
      <c r="D211" s="13">
        <v>3875.5</v>
      </c>
      <c r="E211" s="13">
        <v>0</v>
      </c>
      <c r="F211" s="13">
        <v>0</v>
      </c>
      <c r="G211" s="13">
        <f>SUM(H211:J211)</f>
        <v>3607.5</v>
      </c>
      <c r="H211" s="13">
        <v>3607.5</v>
      </c>
      <c r="I211" s="13">
        <v>0</v>
      </c>
      <c r="J211" s="13">
        <v>0</v>
      </c>
      <c r="K211" s="17">
        <f>G211/C211</f>
        <v>0.9308476325635402</v>
      </c>
      <c r="L211" s="16"/>
    </row>
    <row r="212" spans="1:12" ht="94.5">
      <c r="A212" s="16"/>
      <c r="B212" s="12" t="s">
        <v>276</v>
      </c>
      <c r="C212" s="13">
        <f>SUM(D212:F212)</f>
        <v>8141</v>
      </c>
      <c r="D212" s="13">
        <v>8141</v>
      </c>
      <c r="E212" s="13">
        <v>0</v>
      </c>
      <c r="F212" s="13">
        <v>0</v>
      </c>
      <c r="G212" s="13">
        <f>SUM(H212:J212)</f>
        <v>8017.3</v>
      </c>
      <c r="H212" s="13">
        <v>8017.3</v>
      </c>
      <c r="I212" s="13">
        <v>0</v>
      </c>
      <c r="J212" s="13">
        <v>0</v>
      </c>
      <c r="K212" s="17">
        <f>G212/C212</f>
        <v>0.9848053064734063</v>
      </c>
      <c r="L212" s="16"/>
    </row>
    <row r="213" spans="1:12" ht="15.75">
      <c r="A213" s="16"/>
      <c r="B213" s="77" t="s">
        <v>277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9"/>
    </row>
    <row r="214" spans="1:12" ht="63">
      <c r="A214" s="16"/>
      <c r="B214" s="12" t="s">
        <v>278</v>
      </c>
      <c r="C214" s="13">
        <f>SUM(D214:F214)</f>
        <v>0</v>
      </c>
      <c r="D214" s="13">
        <v>0</v>
      </c>
      <c r="E214" s="13">
        <v>0</v>
      </c>
      <c r="F214" s="13">
        <v>0</v>
      </c>
      <c r="G214" s="13">
        <f>SUM(H214:J214)</f>
        <v>0</v>
      </c>
      <c r="H214" s="13">
        <v>0</v>
      </c>
      <c r="I214" s="13">
        <v>0</v>
      </c>
      <c r="J214" s="13">
        <v>0</v>
      </c>
      <c r="K214" s="17"/>
      <c r="L214" s="16"/>
    </row>
    <row r="215" spans="1:12" ht="15.75">
      <c r="A215" s="16"/>
      <c r="B215" s="77" t="s">
        <v>279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9"/>
    </row>
    <row r="216" spans="1:12" ht="31.5">
      <c r="A216" s="16"/>
      <c r="B216" s="12" t="s">
        <v>280</v>
      </c>
      <c r="C216" s="13">
        <f>SUM(D216:F216)</f>
        <v>68.2</v>
      </c>
      <c r="D216" s="13">
        <v>68.2</v>
      </c>
      <c r="E216" s="13">
        <v>0</v>
      </c>
      <c r="F216" s="13">
        <v>0</v>
      </c>
      <c r="G216" s="13">
        <f>SUM(H216:J216)</f>
        <v>68.2</v>
      </c>
      <c r="H216" s="13">
        <v>68.2</v>
      </c>
      <c r="I216" s="13">
        <v>0</v>
      </c>
      <c r="J216" s="13">
        <v>0</v>
      </c>
      <c r="K216" s="17">
        <f>G216/C216</f>
        <v>1</v>
      </c>
      <c r="L216" s="16"/>
    </row>
    <row r="217" spans="1:12" ht="15.75">
      <c r="A217" s="43" t="s">
        <v>142</v>
      </c>
      <c r="B217" s="74" t="s">
        <v>111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6"/>
    </row>
    <row r="218" spans="1:12" ht="36.75" customHeight="1">
      <c r="A218" s="16"/>
      <c r="B218" s="12" t="s">
        <v>112</v>
      </c>
      <c r="C218" s="13">
        <f aca="true" t="shared" si="36" ref="C218:J218">SUM(C221+C222+C223+C224+C226+C228+C230)</f>
        <v>59454.100000000006</v>
      </c>
      <c r="D218" s="13">
        <f t="shared" si="36"/>
        <v>59454.100000000006</v>
      </c>
      <c r="E218" s="13">
        <f t="shared" si="36"/>
        <v>0</v>
      </c>
      <c r="F218" s="13">
        <f t="shared" si="36"/>
        <v>0</v>
      </c>
      <c r="G218" s="13">
        <f t="shared" si="36"/>
        <v>18422.199999999997</v>
      </c>
      <c r="H218" s="13">
        <f t="shared" si="36"/>
        <v>18422.199999999997</v>
      </c>
      <c r="I218" s="13">
        <f t="shared" si="36"/>
        <v>0</v>
      </c>
      <c r="J218" s="13">
        <f t="shared" si="36"/>
        <v>0</v>
      </c>
      <c r="K218" s="11">
        <f>G218/C218</f>
        <v>0.30985583836943115</v>
      </c>
      <c r="L218" s="16"/>
    </row>
    <row r="219" spans="1:12" ht="15.75">
      <c r="A219" s="16"/>
      <c r="B219" s="77" t="s">
        <v>113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9"/>
    </row>
    <row r="220" spans="1:12" ht="15.75">
      <c r="A220" s="16"/>
      <c r="B220" s="77" t="s">
        <v>281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9"/>
    </row>
    <row r="221" spans="1:12" ht="179.25" customHeight="1">
      <c r="A221" s="16"/>
      <c r="B221" s="12" t="s">
        <v>282</v>
      </c>
      <c r="C221" s="13">
        <f>SUM(D221:F221)</f>
        <v>37390.3</v>
      </c>
      <c r="D221" s="13">
        <v>37390.3</v>
      </c>
      <c r="E221" s="13">
        <v>0</v>
      </c>
      <c r="F221" s="13">
        <v>0</v>
      </c>
      <c r="G221" s="13">
        <f>SUM(H221:J221)</f>
        <v>0</v>
      </c>
      <c r="H221" s="13">
        <v>0</v>
      </c>
      <c r="I221" s="13">
        <v>0</v>
      </c>
      <c r="J221" s="13">
        <v>0</v>
      </c>
      <c r="K221" s="17">
        <f>G221/C221</f>
        <v>0</v>
      </c>
      <c r="L221" s="28" t="s">
        <v>305</v>
      </c>
    </row>
    <row r="222" spans="1:12" ht="33" customHeight="1">
      <c r="A222" s="16"/>
      <c r="B222" s="12" t="s">
        <v>283</v>
      </c>
      <c r="C222" s="13">
        <f>SUM(D222:F222)</f>
        <v>0</v>
      </c>
      <c r="D222" s="13">
        <v>0</v>
      </c>
      <c r="E222" s="13">
        <v>0</v>
      </c>
      <c r="F222" s="13">
        <v>0</v>
      </c>
      <c r="G222" s="13">
        <f>SUM(H222:J222)</f>
        <v>0</v>
      </c>
      <c r="H222" s="13">
        <v>0</v>
      </c>
      <c r="I222" s="13">
        <v>0</v>
      </c>
      <c r="J222" s="13">
        <v>0</v>
      </c>
      <c r="K222" s="17"/>
      <c r="L222" s="16"/>
    </row>
    <row r="223" spans="1:12" ht="79.5" customHeight="1">
      <c r="A223" s="16"/>
      <c r="B223" s="12" t="s">
        <v>284</v>
      </c>
      <c r="C223" s="13">
        <f>SUM(D223:F223)</f>
        <v>16591.9</v>
      </c>
      <c r="D223" s="13">
        <v>16591.9</v>
      </c>
      <c r="E223" s="13">
        <v>0</v>
      </c>
      <c r="F223" s="13">
        <v>0</v>
      </c>
      <c r="G223" s="13">
        <f>SUM(H223:J223)</f>
        <v>12950.3</v>
      </c>
      <c r="H223" s="13">
        <v>12950.3</v>
      </c>
      <c r="I223" s="13">
        <v>0</v>
      </c>
      <c r="J223" s="13">
        <v>0</v>
      </c>
      <c r="K223" s="17">
        <f>G223/C223</f>
        <v>0.78051941007359</v>
      </c>
      <c r="L223" s="16"/>
    </row>
    <row r="224" spans="1:12" ht="79.5" customHeight="1">
      <c r="A224" s="16"/>
      <c r="B224" s="12" t="s">
        <v>285</v>
      </c>
      <c r="C224" s="13">
        <f>SUM(D224:F224)</f>
        <v>0</v>
      </c>
      <c r="D224" s="13">
        <v>0</v>
      </c>
      <c r="E224" s="13">
        <v>0</v>
      </c>
      <c r="F224" s="13">
        <v>0</v>
      </c>
      <c r="G224" s="13">
        <f>SUM(H224:J224)</f>
        <v>0</v>
      </c>
      <c r="H224" s="13">
        <v>0</v>
      </c>
      <c r="I224" s="13">
        <v>0</v>
      </c>
      <c r="J224" s="13">
        <v>0</v>
      </c>
      <c r="K224" s="17"/>
      <c r="L224" s="16"/>
    </row>
    <row r="225" spans="1:12" ht="15.75">
      <c r="A225" s="16"/>
      <c r="B225" s="77" t="s">
        <v>286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9"/>
    </row>
    <row r="226" spans="1:12" ht="31.5">
      <c r="A226" s="16"/>
      <c r="B226" s="12" t="s">
        <v>287</v>
      </c>
      <c r="C226" s="13">
        <f>SUM(D226:F226)</f>
        <v>0</v>
      </c>
      <c r="D226" s="13">
        <v>0</v>
      </c>
      <c r="E226" s="13">
        <v>0</v>
      </c>
      <c r="F226" s="13">
        <v>0</v>
      </c>
      <c r="G226" s="13">
        <f>SUM(H226:J226)</f>
        <v>0</v>
      </c>
      <c r="H226" s="13">
        <v>0</v>
      </c>
      <c r="I226" s="13">
        <v>0</v>
      </c>
      <c r="J226" s="13">
        <v>0</v>
      </c>
      <c r="K226" s="16"/>
      <c r="L226" s="16"/>
    </row>
    <row r="227" spans="1:12" ht="15.75">
      <c r="A227" s="16"/>
      <c r="B227" s="77" t="s">
        <v>288</v>
      </c>
      <c r="C227" s="78"/>
      <c r="D227" s="78"/>
      <c r="E227" s="78"/>
      <c r="F227" s="78"/>
      <c r="G227" s="78"/>
      <c r="H227" s="78"/>
      <c r="I227" s="78"/>
      <c r="J227" s="78"/>
      <c r="K227" s="79"/>
      <c r="L227" s="16"/>
    </row>
    <row r="228" spans="1:12" ht="47.25">
      <c r="A228" s="16"/>
      <c r="B228" s="12" t="s">
        <v>289</v>
      </c>
      <c r="C228" s="13">
        <f>SUM(D228:F228)</f>
        <v>0</v>
      </c>
      <c r="D228" s="13">
        <v>0</v>
      </c>
      <c r="E228" s="13">
        <v>0</v>
      </c>
      <c r="F228" s="13">
        <v>0</v>
      </c>
      <c r="G228" s="13">
        <f>SUM(H228:J228)</f>
        <v>0</v>
      </c>
      <c r="H228" s="13">
        <v>0</v>
      </c>
      <c r="I228" s="13">
        <v>0</v>
      </c>
      <c r="J228" s="13">
        <v>0</v>
      </c>
      <c r="K228" s="16"/>
      <c r="L228" s="16"/>
    </row>
    <row r="229" spans="1:12" ht="15.75">
      <c r="A229" s="16"/>
      <c r="B229" s="77" t="s">
        <v>290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9"/>
    </row>
    <row r="230" spans="1:12" ht="47.25">
      <c r="A230" s="16"/>
      <c r="B230" s="12" t="s">
        <v>291</v>
      </c>
      <c r="C230" s="13">
        <f>SUM(D230:F230)</f>
        <v>5471.9</v>
      </c>
      <c r="D230" s="13">
        <v>5471.9</v>
      </c>
      <c r="E230" s="13">
        <v>0</v>
      </c>
      <c r="F230" s="13">
        <v>0</v>
      </c>
      <c r="G230" s="13">
        <f>SUM(H230:J230)</f>
        <v>5471.9</v>
      </c>
      <c r="H230" s="13">
        <v>5471.9</v>
      </c>
      <c r="I230" s="13">
        <v>0</v>
      </c>
      <c r="J230" s="13">
        <v>0</v>
      </c>
      <c r="K230" s="17">
        <f>G230/C230</f>
        <v>1</v>
      </c>
      <c r="L230" s="16"/>
    </row>
    <row r="231" spans="1:12" ht="15.75">
      <c r="A231" s="43" t="s">
        <v>143</v>
      </c>
      <c r="B231" s="74" t="s">
        <v>154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6"/>
    </row>
    <row r="232" spans="1:12" ht="49.5" customHeight="1">
      <c r="A232" s="16"/>
      <c r="B232" s="12" t="s">
        <v>155</v>
      </c>
      <c r="C232" s="13">
        <f>SUM(D232+E232)</f>
        <v>6461.400000000001</v>
      </c>
      <c r="D232" s="13">
        <f>D235+D236+D237+D238</f>
        <v>6264.6</v>
      </c>
      <c r="E232" s="13">
        <f>E235+E236+E237+E238</f>
        <v>196.8</v>
      </c>
      <c r="F232" s="13">
        <f>SUM(F235)</f>
        <v>0</v>
      </c>
      <c r="G232" s="13">
        <f>I232+J232+H232</f>
        <v>3960.2</v>
      </c>
      <c r="H232" s="13">
        <f>H235+H236+H237+H238</f>
        <v>3960.2</v>
      </c>
      <c r="I232" s="13">
        <f>SUM(I235)</f>
        <v>0</v>
      </c>
      <c r="J232" s="13">
        <f>SUM(J235)</f>
        <v>0</v>
      </c>
      <c r="K232" s="11">
        <f>G232/C232</f>
        <v>0.612901228835856</v>
      </c>
      <c r="L232" s="16"/>
    </row>
    <row r="233" spans="1:12" ht="15.75">
      <c r="A233" s="16"/>
      <c r="B233" s="77" t="s">
        <v>114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9"/>
    </row>
    <row r="234" spans="1:12" ht="15.75">
      <c r="A234" s="16"/>
      <c r="B234" s="77" t="s">
        <v>292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9"/>
    </row>
    <row r="235" spans="1:12" ht="122.25" customHeight="1">
      <c r="A235" s="16"/>
      <c r="B235" s="12" t="s">
        <v>293</v>
      </c>
      <c r="C235" s="13">
        <f>SUM(D235:F235)</f>
        <v>2680</v>
      </c>
      <c r="D235" s="13">
        <v>2680</v>
      </c>
      <c r="E235" s="13">
        <v>0</v>
      </c>
      <c r="F235" s="13">
        <v>0</v>
      </c>
      <c r="G235" s="13">
        <f>SUM(H235:J235)</f>
        <v>1220.2</v>
      </c>
      <c r="H235" s="13">
        <v>1220.2</v>
      </c>
      <c r="I235" s="13">
        <v>0</v>
      </c>
      <c r="J235" s="13">
        <v>0</v>
      </c>
      <c r="K235" s="17">
        <f>G235/C235</f>
        <v>0.4552985074626866</v>
      </c>
      <c r="L235" s="73" t="s">
        <v>304</v>
      </c>
    </row>
    <row r="236" spans="1:12" ht="62.25" customHeight="1">
      <c r="A236" s="16"/>
      <c r="B236" s="46" t="s">
        <v>294</v>
      </c>
      <c r="C236" s="13">
        <f>D236+E236+F236</f>
        <v>3554.6</v>
      </c>
      <c r="D236" s="13">
        <v>3554.6</v>
      </c>
      <c r="E236" s="13">
        <v>0</v>
      </c>
      <c r="F236" s="13">
        <v>0</v>
      </c>
      <c r="G236" s="13">
        <f>H236+I236+J236</f>
        <v>2730</v>
      </c>
      <c r="H236" s="13">
        <v>2730</v>
      </c>
      <c r="I236" s="13">
        <v>0</v>
      </c>
      <c r="J236" s="13">
        <v>0</v>
      </c>
      <c r="K236" s="47">
        <f>G236/C236</f>
        <v>0.7680189050807404</v>
      </c>
      <c r="L236" s="16"/>
    </row>
    <row r="237" spans="1:12" ht="81" customHeight="1">
      <c r="A237" s="16"/>
      <c r="B237" s="12" t="s">
        <v>295</v>
      </c>
      <c r="C237" s="13">
        <f>D237+E237+F237</f>
        <v>30</v>
      </c>
      <c r="D237" s="13">
        <v>30</v>
      </c>
      <c r="E237" s="13">
        <v>0</v>
      </c>
      <c r="F237" s="13">
        <v>0</v>
      </c>
      <c r="G237" s="13">
        <f>H237+I237+J237</f>
        <v>10</v>
      </c>
      <c r="H237" s="13">
        <v>10</v>
      </c>
      <c r="I237" s="13">
        <v>0</v>
      </c>
      <c r="J237" s="13">
        <v>0</v>
      </c>
      <c r="K237" s="47">
        <f>G237/C237</f>
        <v>0.3333333333333333</v>
      </c>
      <c r="L237" s="16"/>
    </row>
    <row r="238" spans="1:12" ht="50.25" customHeight="1">
      <c r="A238" s="16"/>
      <c r="B238" s="46" t="s">
        <v>296</v>
      </c>
      <c r="C238" s="13">
        <f>D238+E238+F238</f>
        <v>196.8</v>
      </c>
      <c r="D238" s="13">
        <v>0</v>
      </c>
      <c r="E238" s="13">
        <v>196.8</v>
      </c>
      <c r="F238" s="13">
        <v>0</v>
      </c>
      <c r="G238" s="13">
        <f>H238+I238+J238</f>
        <v>0</v>
      </c>
      <c r="H238" s="13">
        <v>0</v>
      </c>
      <c r="I238" s="13">
        <v>0</v>
      </c>
      <c r="J238" s="13">
        <v>0</v>
      </c>
      <c r="K238" s="47">
        <f>G238/C238</f>
        <v>0</v>
      </c>
      <c r="L238" s="16"/>
    </row>
    <row r="239" spans="1:12" ht="15.75">
      <c r="A239" s="43" t="s">
        <v>144</v>
      </c>
      <c r="B239" s="74" t="s">
        <v>115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6"/>
    </row>
    <row r="240" spans="1:12" ht="31.5">
      <c r="A240" s="16"/>
      <c r="B240" s="12" t="s">
        <v>116</v>
      </c>
      <c r="C240" s="13">
        <f>D240+E240+F240</f>
        <v>8294.2</v>
      </c>
      <c r="D240" s="13">
        <f>D243+D244</f>
        <v>8294.2</v>
      </c>
      <c r="E240" s="13">
        <f>SUM(E243:E243)</f>
        <v>0</v>
      </c>
      <c r="F240" s="13">
        <f>SUM(F243:F243)</f>
        <v>0</v>
      </c>
      <c r="G240" s="13">
        <f>H240+I240+J240</f>
        <v>8148.6</v>
      </c>
      <c r="H240" s="13">
        <f>H243+H244</f>
        <v>8148.6</v>
      </c>
      <c r="I240" s="13">
        <f>SUM(I243:I243)</f>
        <v>0</v>
      </c>
      <c r="J240" s="13">
        <f>SUM(J243:J243)</f>
        <v>0</v>
      </c>
      <c r="K240" s="11">
        <f>G240/C240</f>
        <v>0.9824455643702829</v>
      </c>
      <c r="L240" s="16"/>
    </row>
    <row r="241" spans="1:12" ht="15.75">
      <c r="A241" s="16"/>
      <c r="B241" s="77" t="s">
        <v>117</v>
      </c>
      <c r="C241" s="78"/>
      <c r="D241" s="78"/>
      <c r="E241" s="78"/>
      <c r="F241" s="78"/>
      <c r="G241" s="78"/>
      <c r="H241" s="78"/>
      <c r="I241" s="78"/>
      <c r="J241" s="78"/>
      <c r="K241" s="79"/>
      <c r="L241" s="16"/>
    </row>
    <row r="242" spans="1:12" ht="15.75">
      <c r="A242" s="16"/>
      <c r="B242" s="77" t="s">
        <v>297</v>
      </c>
      <c r="C242" s="78"/>
      <c r="D242" s="78"/>
      <c r="E242" s="78"/>
      <c r="F242" s="78"/>
      <c r="G242" s="78"/>
      <c r="H242" s="78"/>
      <c r="I242" s="78"/>
      <c r="J242" s="78"/>
      <c r="K242" s="79"/>
      <c r="L242" s="16"/>
    </row>
    <row r="243" spans="1:12" ht="47.25">
      <c r="A243" s="16"/>
      <c r="B243" s="12" t="s">
        <v>298</v>
      </c>
      <c r="C243" s="13">
        <f>SUM(D243:F243)</f>
        <v>6519.7</v>
      </c>
      <c r="D243" s="13">
        <v>6519.7</v>
      </c>
      <c r="E243" s="13">
        <v>0</v>
      </c>
      <c r="F243" s="13">
        <v>0</v>
      </c>
      <c r="G243" s="13">
        <f>SUM(H243:J243)</f>
        <v>6404.1</v>
      </c>
      <c r="H243" s="13">
        <v>6404.1</v>
      </c>
      <c r="I243" s="13">
        <v>0</v>
      </c>
      <c r="J243" s="13">
        <v>0</v>
      </c>
      <c r="K243" s="17">
        <f>G243/C243</f>
        <v>0.9822691228123994</v>
      </c>
      <c r="L243" s="16"/>
    </row>
    <row r="244" spans="1:12" ht="31.5">
      <c r="A244" s="16"/>
      <c r="B244" s="12" t="s">
        <v>300</v>
      </c>
      <c r="C244" s="13">
        <f>D244+E244+F244</f>
        <v>1774.5</v>
      </c>
      <c r="D244" s="13">
        <v>1774.5</v>
      </c>
      <c r="E244" s="13">
        <v>0</v>
      </c>
      <c r="F244" s="13">
        <v>0</v>
      </c>
      <c r="G244" s="13">
        <f>H244+I244+J244</f>
        <v>1744.5</v>
      </c>
      <c r="H244" s="13">
        <v>1744.5</v>
      </c>
      <c r="I244" s="13">
        <v>0</v>
      </c>
      <c r="J244" s="13">
        <v>0</v>
      </c>
      <c r="K244" s="17">
        <f>G244/C244</f>
        <v>0.9830938292476754</v>
      </c>
      <c r="L244" s="16"/>
    </row>
    <row r="245" spans="1:12" ht="15.75">
      <c r="A245" s="16"/>
      <c r="B245" s="16"/>
      <c r="C245" s="13"/>
      <c r="D245" s="13"/>
      <c r="E245" s="13"/>
      <c r="F245" s="13"/>
      <c r="G245" s="13"/>
      <c r="H245" s="13"/>
      <c r="I245" s="13"/>
      <c r="J245" s="13"/>
      <c r="K245" s="16"/>
      <c r="L245" s="16"/>
    </row>
    <row r="246" spans="1:12" ht="15.75">
      <c r="A246" s="16"/>
      <c r="B246" s="20" t="s">
        <v>118</v>
      </c>
      <c r="C246" s="9">
        <f>C206+C173+C132+C87+C42+C11</f>
        <v>382857.20000000007</v>
      </c>
      <c r="D246" s="9">
        <f>D206+D173+D132+D87+D42+D11</f>
        <v>277650.4</v>
      </c>
      <c r="E246" s="9">
        <f aca="true" t="shared" si="37" ref="E246:J246">SUM(E11+E42+E87+E132+E173+E206)</f>
        <v>105206.80000000002</v>
      </c>
      <c r="F246" s="9">
        <f t="shared" si="37"/>
        <v>0</v>
      </c>
      <c r="G246" s="9">
        <f>G206+G173+G132+G87+G42+G11</f>
        <v>330739.9</v>
      </c>
      <c r="H246" s="9">
        <f>H206+H173+H132+H87+H42+H11</f>
        <v>228538.19999999998</v>
      </c>
      <c r="I246" s="9">
        <f>I206+I173+I132+I87+I42+I11</f>
        <v>102201.70000000001</v>
      </c>
      <c r="J246" s="9">
        <f t="shared" si="37"/>
        <v>0</v>
      </c>
      <c r="K246" s="10">
        <f>G246/C246</f>
        <v>0.8638727441980978</v>
      </c>
      <c r="L246" s="16"/>
    </row>
    <row r="247" spans="2:12" ht="15.75">
      <c r="B247" s="22"/>
      <c r="C247" s="23"/>
      <c r="D247" s="23"/>
      <c r="E247" s="23"/>
      <c r="F247" s="23"/>
      <c r="G247" s="23"/>
      <c r="H247" s="23"/>
      <c r="I247" s="23"/>
      <c r="J247" s="23"/>
      <c r="K247" s="22"/>
      <c r="L247" s="22"/>
    </row>
    <row r="248" spans="2:12" ht="15.75">
      <c r="B248" s="22"/>
      <c r="C248" s="23"/>
      <c r="D248" s="23"/>
      <c r="E248" s="23"/>
      <c r="F248" s="23"/>
      <c r="G248" s="23"/>
      <c r="H248" s="23"/>
      <c r="I248" s="23"/>
      <c r="J248" s="23"/>
      <c r="K248" s="22"/>
      <c r="L248" s="22"/>
    </row>
    <row r="249" spans="2:12" ht="15.75">
      <c r="B249" s="22" t="s">
        <v>148</v>
      </c>
      <c r="C249" s="23"/>
      <c r="D249" s="23"/>
      <c r="E249" s="23"/>
      <c r="F249" s="23"/>
      <c r="G249" s="23"/>
      <c r="H249" s="23" t="s">
        <v>149</v>
      </c>
      <c r="I249" s="23"/>
      <c r="J249" s="23"/>
      <c r="K249" s="22"/>
      <c r="L249" s="22"/>
    </row>
    <row r="250" spans="2:12" ht="15.75">
      <c r="B250" s="22"/>
      <c r="C250" s="23"/>
      <c r="D250" s="23"/>
      <c r="E250" s="23"/>
      <c r="F250" s="23"/>
      <c r="G250" s="23"/>
      <c r="H250" s="23"/>
      <c r="I250" s="23"/>
      <c r="J250" s="23"/>
      <c r="K250" s="22"/>
      <c r="L250" s="22"/>
    </row>
    <row r="251" spans="2:12" ht="15.75">
      <c r="B251" s="22"/>
      <c r="C251" s="23"/>
      <c r="D251" s="23"/>
      <c r="E251" s="23"/>
      <c r="F251" s="23"/>
      <c r="G251" s="23"/>
      <c r="H251" s="23"/>
      <c r="I251" s="23"/>
      <c r="J251" s="23"/>
      <c r="K251" s="22"/>
      <c r="L251" s="22"/>
    </row>
    <row r="252" spans="2:12" ht="15.75">
      <c r="B252" s="22" t="s">
        <v>182</v>
      </c>
      <c r="C252" s="23"/>
      <c r="D252" s="23"/>
      <c r="E252" s="23"/>
      <c r="F252" s="23"/>
      <c r="G252" s="23"/>
      <c r="H252" s="23"/>
      <c r="I252" s="23"/>
      <c r="J252" s="23"/>
      <c r="K252" s="22"/>
      <c r="L252" s="22"/>
    </row>
    <row r="253" spans="2:12" ht="15.75">
      <c r="B253" s="22"/>
      <c r="C253" s="23"/>
      <c r="D253" s="23"/>
      <c r="E253" s="23"/>
      <c r="F253" s="23"/>
      <c r="G253" s="23"/>
      <c r="H253" s="23"/>
      <c r="I253" s="23"/>
      <c r="J253" s="23"/>
      <c r="K253" s="22"/>
      <c r="L253" s="22"/>
    </row>
    <row r="254" spans="2:12" ht="15.75">
      <c r="B254" s="22"/>
      <c r="C254" s="23"/>
      <c r="D254" s="23"/>
      <c r="E254" s="23"/>
      <c r="F254" s="23"/>
      <c r="G254" s="23"/>
      <c r="H254" s="23"/>
      <c r="I254" s="23"/>
      <c r="J254" s="23"/>
      <c r="K254" s="22"/>
      <c r="L254" s="22"/>
    </row>
    <row r="255" spans="2:12" ht="15.75">
      <c r="B255" s="22"/>
      <c r="C255" s="23"/>
      <c r="D255" s="23"/>
      <c r="E255" s="23"/>
      <c r="F255" s="23"/>
      <c r="G255" s="23"/>
      <c r="H255" s="23"/>
      <c r="I255" s="23"/>
      <c r="J255" s="23"/>
      <c r="K255" s="22"/>
      <c r="L255" s="22"/>
    </row>
    <row r="256" spans="2:12" ht="15.75">
      <c r="B256" s="22"/>
      <c r="C256" s="23"/>
      <c r="D256" s="23"/>
      <c r="E256" s="23"/>
      <c r="F256" s="23"/>
      <c r="G256" s="23"/>
      <c r="H256" s="23"/>
      <c r="I256" s="23"/>
      <c r="J256" s="23"/>
      <c r="K256" s="22"/>
      <c r="L256" s="22"/>
    </row>
    <row r="257" spans="2:12" ht="15.75">
      <c r="B257" s="22"/>
      <c r="C257" s="23"/>
      <c r="D257" s="23"/>
      <c r="E257" s="23"/>
      <c r="F257" s="23"/>
      <c r="G257" s="23"/>
      <c r="H257" s="23"/>
      <c r="I257" s="23"/>
      <c r="J257" s="23"/>
      <c r="K257" s="22"/>
      <c r="L257" s="22"/>
    </row>
    <row r="258" spans="2:12" ht="15.75">
      <c r="B258" s="22"/>
      <c r="C258" s="23"/>
      <c r="D258" s="23"/>
      <c r="E258" s="23"/>
      <c r="F258" s="23"/>
      <c r="G258" s="23"/>
      <c r="H258" s="23"/>
      <c r="I258" s="23"/>
      <c r="J258" s="23"/>
      <c r="K258" s="22"/>
      <c r="L258" s="22"/>
    </row>
    <row r="259" spans="2:12" ht="15.75">
      <c r="B259" s="22"/>
      <c r="C259" s="23"/>
      <c r="D259" s="23"/>
      <c r="E259" s="23"/>
      <c r="F259" s="23"/>
      <c r="G259" s="23"/>
      <c r="H259" s="23"/>
      <c r="I259" s="23"/>
      <c r="J259" s="23"/>
      <c r="K259" s="22"/>
      <c r="L259" s="22"/>
    </row>
    <row r="260" spans="2:12" ht="15.75">
      <c r="B260" s="22"/>
      <c r="C260" s="23"/>
      <c r="D260" s="23"/>
      <c r="E260" s="23"/>
      <c r="F260" s="23"/>
      <c r="G260" s="23"/>
      <c r="H260" s="23"/>
      <c r="I260" s="23"/>
      <c r="J260" s="23"/>
      <c r="K260" s="22"/>
      <c r="L260" s="22"/>
    </row>
    <row r="261" spans="2:12" ht="15.75">
      <c r="B261" s="22"/>
      <c r="C261" s="23"/>
      <c r="D261" s="23"/>
      <c r="E261" s="23"/>
      <c r="F261" s="23"/>
      <c r="G261" s="23"/>
      <c r="H261" s="23"/>
      <c r="I261" s="23"/>
      <c r="J261" s="23"/>
      <c r="K261" s="22"/>
      <c r="L261" s="22"/>
    </row>
    <row r="262" spans="2:12" ht="15.75">
      <c r="B262" s="22"/>
      <c r="C262" s="23"/>
      <c r="D262" s="23"/>
      <c r="E262" s="23"/>
      <c r="F262" s="23"/>
      <c r="G262" s="23"/>
      <c r="H262" s="23"/>
      <c r="I262" s="23"/>
      <c r="J262" s="23"/>
      <c r="K262" s="22"/>
      <c r="L262" s="22"/>
    </row>
    <row r="263" spans="2:12" ht="15.75">
      <c r="B263" s="22"/>
      <c r="C263" s="23"/>
      <c r="D263" s="23"/>
      <c r="E263" s="23"/>
      <c r="F263" s="23"/>
      <c r="G263" s="23"/>
      <c r="H263" s="23"/>
      <c r="I263" s="23"/>
      <c r="J263" s="23"/>
      <c r="K263" s="22"/>
      <c r="L263" s="22"/>
    </row>
    <row r="264" spans="2:12" ht="15.75">
      <c r="B264" s="22"/>
      <c r="C264" s="23"/>
      <c r="D264" s="23"/>
      <c r="E264" s="23"/>
      <c r="F264" s="23"/>
      <c r="G264" s="23"/>
      <c r="H264" s="23"/>
      <c r="I264" s="23"/>
      <c r="J264" s="23"/>
      <c r="K264" s="22"/>
      <c r="L264" s="22"/>
    </row>
    <row r="265" spans="2:12" ht="15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2:12" ht="15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2:12" ht="15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2:12" ht="15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2:12" ht="15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2:12" ht="15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2:12" ht="15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2:12" ht="15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2:12" ht="15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2:12" ht="15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</row>
    <row r="275" spans="2:12" ht="15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</row>
    <row r="276" spans="2:12" ht="15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2:12" ht="15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2:12" ht="15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</row>
    <row r="279" spans="2:12" ht="15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2:12" ht="15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2:12" ht="15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2:12" ht="15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2:12" ht="15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</row>
    <row r="284" spans="2:12" ht="15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</row>
    <row r="285" spans="2:12" ht="15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</row>
    <row r="286" spans="2:12" ht="15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2:12" ht="15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</row>
    <row r="288" spans="2:12" ht="15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2:12" ht="15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2:12" ht="15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</row>
  </sheetData>
  <sheetProtection/>
  <mergeCells count="128">
    <mergeCell ref="L40:L41"/>
    <mergeCell ref="B145:L145"/>
    <mergeCell ref="B197:K197"/>
    <mergeCell ref="B201:K201"/>
    <mergeCell ref="B182:L182"/>
    <mergeCell ref="B184:L184"/>
    <mergeCell ref="B186:L186"/>
    <mergeCell ref="B187:L187"/>
    <mergeCell ref="B194:L194"/>
    <mergeCell ref="B199:L199"/>
    <mergeCell ref="B164:L164"/>
    <mergeCell ref="B207:L207"/>
    <mergeCell ref="B209:L209"/>
    <mergeCell ref="B204:K204"/>
    <mergeCell ref="B189:K189"/>
    <mergeCell ref="B202:K202"/>
    <mergeCell ref="B191:L191"/>
    <mergeCell ref="B193:L193"/>
    <mergeCell ref="B165:L165"/>
    <mergeCell ref="B174:L174"/>
    <mergeCell ref="B162:L162"/>
    <mergeCell ref="B88:L88"/>
    <mergeCell ref="B90:L90"/>
    <mergeCell ref="B116:L116"/>
    <mergeCell ref="B118:L118"/>
    <mergeCell ref="B119:L119"/>
    <mergeCell ref="B121:L121"/>
    <mergeCell ref="B74:K74"/>
    <mergeCell ref="B81:L81"/>
    <mergeCell ref="B111:L111"/>
    <mergeCell ref="B114:L114"/>
    <mergeCell ref="B91:L91"/>
    <mergeCell ref="B95:L95"/>
    <mergeCell ref="B108:L108"/>
    <mergeCell ref="B104:L104"/>
    <mergeCell ref="B59:L59"/>
    <mergeCell ref="B53:L53"/>
    <mergeCell ref="B39:L39"/>
    <mergeCell ref="B43:L43"/>
    <mergeCell ref="B45:L45"/>
    <mergeCell ref="B46:L46"/>
    <mergeCell ref="B48:L48"/>
    <mergeCell ref="B50:L50"/>
    <mergeCell ref="B51:L51"/>
    <mergeCell ref="B55:L55"/>
    <mergeCell ref="B22:L22"/>
    <mergeCell ref="B24:L24"/>
    <mergeCell ref="B26:L26"/>
    <mergeCell ref="B34:L34"/>
    <mergeCell ref="B36:L36"/>
    <mergeCell ref="B38:L38"/>
    <mergeCell ref="B28:L28"/>
    <mergeCell ref="B241:K241"/>
    <mergeCell ref="B242:K242"/>
    <mergeCell ref="B227:K227"/>
    <mergeCell ref="B210:L210"/>
    <mergeCell ref="B215:L215"/>
    <mergeCell ref="B213:L213"/>
    <mergeCell ref="B217:L217"/>
    <mergeCell ref="B229:L229"/>
    <mergeCell ref="B231:L231"/>
    <mergeCell ref="B233:L233"/>
    <mergeCell ref="B19:L19"/>
    <mergeCell ref="B20:L20"/>
    <mergeCell ref="B57:L57"/>
    <mergeCell ref="B1:L1"/>
    <mergeCell ref="L4:L10"/>
    <mergeCell ref="B12:L12"/>
    <mergeCell ref="B17:L17"/>
    <mergeCell ref="H6:H10"/>
    <mergeCell ref="B31:L31"/>
    <mergeCell ref="B30:L30"/>
    <mergeCell ref="A4:A10"/>
    <mergeCell ref="B4:B10"/>
    <mergeCell ref="B14:L14"/>
    <mergeCell ref="B15:L15"/>
    <mergeCell ref="J6:J10"/>
    <mergeCell ref="C4:F4"/>
    <mergeCell ref="F6:F10"/>
    <mergeCell ref="K4:K10"/>
    <mergeCell ref="G5:G10"/>
    <mergeCell ref="G4:J4"/>
    <mergeCell ref="H5:J5"/>
    <mergeCell ref="I6:I10"/>
    <mergeCell ref="D5:F5"/>
    <mergeCell ref="C5:C10"/>
    <mergeCell ref="E6:E10"/>
    <mergeCell ref="D6:D10"/>
    <mergeCell ref="B60:L60"/>
    <mergeCell ref="B62:L62"/>
    <mergeCell ref="B110:L110"/>
    <mergeCell ref="B123:L123"/>
    <mergeCell ref="B125:L125"/>
    <mergeCell ref="B127:L127"/>
    <mergeCell ref="B78:L78"/>
    <mergeCell ref="B80:L80"/>
    <mergeCell ref="B83:L83"/>
    <mergeCell ref="B85:L85"/>
    <mergeCell ref="B64:K64"/>
    <mergeCell ref="B71:K71"/>
    <mergeCell ref="B73:K73"/>
    <mergeCell ref="B220:L220"/>
    <mergeCell ref="B219:L219"/>
    <mergeCell ref="B225:L225"/>
    <mergeCell ref="B66:L66"/>
    <mergeCell ref="B67:L67"/>
    <mergeCell ref="B69:L69"/>
    <mergeCell ref="B76:L76"/>
    <mergeCell ref="B177:L177"/>
    <mergeCell ref="B179:L179"/>
    <mergeCell ref="B128:L128"/>
    <mergeCell ref="B130:L130"/>
    <mergeCell ref="B133:L133"/>
    <mergeCell ref="B143:L143"/>
    <mergeCell ref="B176:L176"/>
    <mergeCell ref="B146:L146"/>
    <mergeCell ref="B151:L151"/>
    <mergeCell ref="B154:L154"/>
    <mergeCell ref="B239:L239"/>
    <mergeCell ref="B153:L153"/>
    <mergeCell ref="B102:L102"/>
    <mergeCell ref="B97:L97"/>
    <mergeCell ref="B100:L100"/>
    <mergeCell ref="B99:L99"/>
    <mergeCell ref="B135:L135"/>
    <mergeCell ref="B136:L136"/>
    <mergeCell ref="B106:L106"/>
    <mergeCell ref="B234:L234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N22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10.125" style="0" customWidth="1"/>
    <col min="6" max="6" width="9.875" style="0" customWidth="1"/>
  </cols>
  <sheetData>
    <row r="2" spans="1:14" ht="15.75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75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5" t="s">
        <v>26</v>
      </c>
      <c r="N5" s="125"/>
    </row>
    <row r="6" spans="1:14" ht="21" customHeight="1">
      <c r="A6" s="126" t="s">
        <v>0</v>
      </c>
      <c r="B6" s="126" t="s">
        <v>13</v>
      </c>
      <c r="C6" s="128" t="s">
        <v>14</v>
      </c>
      <c r="D6" s="129"/>
      <c r="E6" s="130"/>
      <c r="F6" s="128" t="s">
        <v>17</v>
      </c>
      <c r="G6" s="129"/>
      <c r="H6" s="130"/>
      <c r="I6" s="128" t="s">
        <v>18</v>
      </c>
      <c r="J6" s="129"/>
      <c r="K6" s="130"/>
      <c r="L6" s="77" t="s">
        <v>19</v>
      </c>
      <c r="M6" s="78"/>
      <c r="N6" s="79"/>
    </row>
    <row r="7" spans="1:14" ht="47.25">
      <c r="A7" s="127"/>
      <c r="B7" s="127"/>
      <c r="C7" s="4" t="s">
        <v>15</v>
      </c>
      <c r="D7" s="4" t="s">
        <v>16</v>
      </c>
      <c r="E7" s="5" t="s">
        <v>11</v>
      </c>
      <c r="F7" s="4" t="s">
        <v>15</v>
      </c>
      <c r="G7" s="4" t="s">
        <v>16</v>
      </c>
      <c r="H7" s="5" t="s">
        <v>11</v>
      </c>
      <c r="I7" s="4" t="s">
        <v>15</v>
      </c>
      <c r="J7" s="4" t="s">
        <v>16</v>
      </c>
      <c r="K7" s="5" t="s">
        <v>11</v>
      </c>
      <c r="L7" s="4" t="s">
        <v>15</v>
      </c>
      <c r="M7" s="4" t="s">
        <v>16</v>
      </c>
      <c r="N7" s="5" t="s">
        <v>11</v>
      </c>
    </row>
    <row r="8" spans="1:14" ht="15.75">
      <c r="A8" s="3">
        <v>1</v>
      </c>
      <c r="B8" s="122" t="s">
        <v>20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</row>
    <row r="9" spans="1:14" ht="141.75">
      <c r="A9" s="8" t="s">
        <v>24</v>
      </c>
      <c r="B9" s="6" t="s">
        <v>21</v>
      </c>
      <c r="C9" s="7">
        <v>1000</v>
      </c>
      <c r="D9" s="7">
        <v>1000</v>
      </c>
      <c r="E9" s="7">
        <v>100</v>
      </c>
      <c r="F9" s="7">
        <v>1000</v>
      </c>
      <c r="G9" s="7">
        <v>1000</v>
      </c>
      <c r="H9" s="7">
        <v>100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3">
        <v>2</v>
      </c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>
      <c r="A12" s="8" t="s">
        <v>23</v>
      </c>
      <c r="B12" s="6" t="s">
        <v>25</v>
      </c>
      <c r="C12" s="7">
        <v>19088.3</v>
      </c>
      <c r="D12" s="7">
        <v>10448.3</v>
      </c>
      <c r="E12" s="7">
        <v>55</v>
      </c>
      <c r="F12" s="7">
        <v>10448.3</v>
      </c>
      <c r="G12" s="7">
        <v>10448.3</v>
      </c>
      <c r="H12" s="7">
        <v>100</v>
      </c>
      <c r="I12" s="7">
        <v>8640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2:12" ht="15.75"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2018-05-18T04:56:33Z</cp:lastPrinted>
  <dcterms:created xsi:type="dcterms:W3CDTF">2014-04-10T06:07:41Z</dcterms:created>
  <dcterms:modified xsi:type="dcterms:W3CDTF">2018-05-18T04:58:27Z</dcterms:modified>
  <cp:category/>
  <cp:version/>
  <cp:contentType/>
  <cp:contentStatus/>
</cp:coreProperties>
</file>